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drawings/drawing2.xml" ContentType="application/vnd.openxmlformats-officedocument.drawing+xml"/>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showInkAnnotation="0" defaultThemeVersion="124226"/>
  <bookViews>
    <workbookView xWindow="120" yWindow="465" windowWidth="15120" windowHeight="7650"/>
  </bookViews>
  <sheets>
    <sheet name="Форма целиком" sheetId="1" r:id="rId1"/>
    <sheet name="Демография" sheetId="17" r:id="rId2"/>
    <sheet name="Рынок труда и занятость" sheetId="6" r:id="rId3"/>
    <sheet name="Промышленное производство" sheetId="9" r:id="rId4"/>
    <sheet name="Сельское хоз-во" sheetId="10" r:id="rId5"/>
    <sheet name="Пр-во важнейших видов продукции" sheetId="14" r:id="rId6"/>
    <sheet name="Потребительский рынок" sheetId="16" r:id="rId7"/>
    <sheet name="Инвестиции" sheetId="15" r:id="rId8"/>
    <sheet name="Строительство" sheetId="13" r:id="rId9"/>
    <sheet name="Транспорт" sheetId="11" r:id="rId10"/>
    <sheet name="Финансы" sheetId="12" r:id="rId11"/>
    <sheet name="Развитие социальной сферы" sheetId="7" r:id="rId12"/>
  </sheets>
  <definedNames>
    <definedName name="_ftn1" localSheetId="1">Демография!#REF!</definedName>
    <definedName name="_ftn1" localSheetId="7">Инвестиции!#REF!</definedName>
    <definedName name="_ftn1" localSheetId="6">'Потребительский рынок'!#REF!</definedName>
    <definedName name="_ftn1" localSheetId="5">'Пр-во важнейших видов продукции'!#REF!</definedName>
    <definedName name="_ftn1" localSheetId="3">'Промышленное производство'!$A$2</definedName>
    <definedName name="_ftn1" localSheetId="11">'Развитие социальной сферы'!#REF!</definedName>
    <definedName name="_ftn1" localSheetId="2">'Рынок труда и занятость'!#REF!</definedName>
    <definedName name="_ftn1" localSheetId="4">'Сельское хоз-во'!#REF!</definedName>
    <definedName name="_ftn1" localSheetId="8">Строительство!#REF!</definedName>
    <definedName name="_ftn1" localSheetId="9">Транспорт!#REF!</definedName>
    <definedName name="_ftn1" localSheetId="10">Финансы!#REF!</definedName>
    <definedName name="_ftn1" localSheetId="0">'Форма целиком'!#REF!</definedName>
    <definedName name="_ftn2" localSheetId="1">Демография!#REF!</definedName>
    <definedName name="_ftn2" localSheetId="7">Инвестиции!#REF!</definedName>
    <definedName name="_ftn2" localSheetId="6">'Потребительский рынок'!#REF!</definedName>
    <definedName name="_ftn2" localSheetId="5">'Пр-во важнейших видов продукции'!#REF!</definedName>
    <definedName name="_ftn2" localSheetId="3">'Промышленное производство'!$A$3</definedName>
    <definedName name="_ftn2" localSheetId="11">'Развитие социальной сферы'!#REF!</definedName>
    <definedName name="_ftn2" localSheetId="2">'Рынок труда и занятость'!#REF!</definedName>
    <definedName name="_ftn2" localSheetId="4">'Сельское хоз-во'!#REF!</definedName>
    <definedName name="_ftn2" localSheetId="8">Строительство!#REF!</definedName>
    <definedName name="_ftn2" localSheetId="9">Транспорт!#REF!</definedName>
    <definedName name="_ftn2" localSheetId="10">Финансы!#REF!</definedName>
    <definedName name="_ftn2" localSheetId="0">'Форма целиком'!#REF!</definedName>
    <definedName name="_ftn3" localSheetId="1">Демография!#REF!</definedName>
    <definedName name="_ftn3" localSheetId="7">Инвестиции!#REF!</definedName>
    <definedName name="_ftn3" localSheetId="6">'Потребительский рынок'!#REF!</definedName>
    <definedName name="_ftn3" localSheetId="5">'Пр-во важнейших видов продукции'!#REF!</definedName>
    <definedName name="_ftn3" localSheetId="3">'Промышленное производство'!$A$4</definedName>
    <definedName name="_ftn3" localSheetId="11">'Развитие социальной сферы'!#REF!</definedName>
    <definedName name="_ftn3" localSheetId="2">'Рынок труда и занятость'!#REF!</definedName>
    <definedName name="_ftn3" localSheetId="4">'Сельское хоз-во'!#REF!</definedName>
    <definedName name="_ftn3" localSheetId="8">Строительство!#REF!</definedName>
    <definedName name="_ftn3" localSheetId="9">Транспорт!#REF!</definedName>
    <definedName name="_ftn3" localSheetId="10">Финансы!#REF!</definedName>
    <definedName name="_ftn3" localSheetId="0">'Форма целиком'!#REF!</definedName>
    <definedName name="_ftnref1" localSheetId="1">Демография!#REF!</definedName>
    <definedName name="_ftnref1" localSheetId="7">Инвестиции!#REF!</definedName>
    <definedName name="_ftnref1" localSheetId="6">'Потребительский рынок'!#REF!</definedName>
    <definedName name="_ftnref1" localSheetId="5">'Пр-во важнейших видов продукции'!#REF!</definedName>
    <definedName name="_ftnref1" localSheetId="3">'Промышленное производство'!#REF!</definedName>
    <definedName name="_ftnref1" localSheetId="11">'Развитие социальной сферы'!#REF!</definedName>
    <definedName name="_ftnref1" localSheetId="2">'Рынок труда и занятость'!#REF!</definedName>
    <definedName name="_ftnref1" localSheetId="4">'Сельское хоз-во'!#REF!</definedName>
    <definedName name="_ftnref1" localSheetId="8">Строительство!#REF!</definedName>
    <definedName name="_ftnref1" localSheetId="9">Транспорт!#REF!</definedName>
    <definedName name="_ftnref1" localSheetId="10">Финансы!#REF!</definedName>
    <definedName name="_ftnref1" localSheetId="0">'Форма целиком'!$B$41</definedName>
    <definedName name="_ftnref2" localSheetId="1">Демография!#REF!</definedName>
    <definedName name="_ftnref2" localSheetId="7">Инвестиции!#REF!</definedName>
    <definedName name="_ftnref2" localSheetId="6">'Потребительский рынок'!#REF!</definedName>
    <definedName name="_ftnref2" localSheetId="5">'Пр-во важнейших видов продукции'!#REF!</definedName>
    <definedName name="_ftnref2" localSheetId="3">'Промышленное производство'!#REF!</definedName>
    <definedName name="_ftnref2" localSheetId="11">'Развитие социальной сферы'!#REF!</definedName>
    <definedName name="_ftnref2" localSheetId="2">'Рынок труда и занятость'!#REF!</definedName>
    <definedName name="_ftnref2" localSheetId="4">'Сельское хоз-во'!#REF!</definedName>
    <definedName name="_ftnref2" localSheetId="8">Строительство!#REF!</definedName>
    <definedName name="_ftnref2" localSheetId="9">Транспорт!#REF!</definedName>
    <definedName name="_ftnref2" localSheetId="10">Финансы!#REF!</definedName>
    <definedName name="_ftnref2" localSheetId="0">'Форма целиком'!$B$43</definedName>
    <definedName name="_ftnref3" localSheetId="1">Демография!#REF!</definedName>
    <definedName name="_ftnref3" localSheetId="7">Инвестиции!#REF!</definedName>
    <definedName name="_ftnref3" localSheetId="6">'Потребительский рынок'!#REF!</definedName>
    <definedName name="_ftnref3" localSheetId="5">'Пр-во важнейших видов продукции'!#REF!</definedName>
    <definedName name="_ftnref3" localSheetId="3">'Промышленное производство'!#REF!</definedName>
    <definedName name="_ftnref3" localSheetId="11">'Развитие социальной сферы'!#REF!</definedName>
    <definedName name="_ftnref3" localSheetId="2">'Рынок труда и занятость'!#REF!</definedName>
    <definedName name="_ftnref3" localSheetId="4">'Сельское хоз-во'!#REF!</definedName>
    <definedName name="_ftnref3" localSheetId="8">Строительство!#REF!</definedName>
    <definedName name="_ftnref3" localSheetId="9">Транспорт!#REF!</definedName>
    <definedName name="_ftnref3" localSheetId="10">Финансы!#REF!</definedName>
    <definedName name="_ftnref3" localSheetId="0">'Форма целиком'!$C$43</definedName>
    <definedName name="_Ref346553369" localSheetId="1">Демография!#REF!</definedName>
    <definedName name="_Ref346553369" localSheetId="0">'Форма целиком'!#REF!</definedName>
  </definedNames>
  <calcPr calcId="144525"/>
  <fileRecoveryPr repairLoad="1"/>
</workbook>
</file>

<file path=xl/calcChain.xml><?xml version="1.0" encoding="utf-8"?>
<calcChain xmlns="http://schemas.openxmlformats.org/spreadsheetml/2006/main">
  <c r="F248" i="1" l="1"/>
  <c r="E248" i="1"/>
  <c r="H39" i="1" l="1"/>
  <c r="G39" i="1"/>
  <c r="F39" i="1"/>
  <c r="E39" i="1"/>
  <c r="E45" i="1"/>
  <c r="F45" i="1"/>
  <c r="E88" i="1"/>
  <c r="E76" i="1"/>
  <c r="E34" i="1"/>
  <c r="E17" i="1"/>
  <c r="G13" i="1"/>
  <c r="F13" i="1"/>
  <c r="E13" i="1"/>
  <c r="E11" i="1"/>
  <c r="F11" i="1"/>
  <c r="D11" i="1"/>
  <c r="H13" i="1"/>
  <c r="F76" i="1"/>
  <c r="G76" i="1" s="1"/>
  <c r="E175" i="1"/>
  <c r="G162" i="1"/>
  <c r="F162" i="1"/>
  <c r="E162" i="1"/>
  <c r="E46" i="1"/>
  <c r="H76" i="1" l="1"/>
  <c r="D273" i="1"/>
  <c r="G248" i="1"/>
  <c r="D248" i="1"/>
  <c r="E225" i="1"/>
  <c r="F225" i="1"/>
  <c r="D225" i="1" l="1"/>
  <c r="F191" i="1"/>
  <c r="D191" i="1"/>
  <c r="F175" i="1"/>
  <c r="E191" i="1"/>
  <c r="D185" i="1"/>
  <c r="D187" i="1" s="1"/>
  <c r="D197" i="1" s="1"/>
  <c r="E165" i="1"/>
  <c r="E185" i="1" l="1"/>
  <c r="E187" i="1" s="1"/>
  <c r="E197" i="1"/>
  <c r="E85" i="1" l="1"/>
  <c r="E42" i="1"/>
  <c r="H14" i="6"/>
  <c r="G14" i="6"/>
  <c r="F14" i="6"/>
  <c r="E14" i="6"/>
  <c r="F46" i="1" l="1"/>
  <c r="F42" i="1"/>
  <c r="G42" i="1" s="1"/>
  <c r="H18" i="7"/>
  <c r="G18" i="7"/>
  <c r="F18" i="7"/>
  <c r="E18" i="7"/>
  <c r="D18" i="7"/>
  <c r="H13" i="7"/>
  <c r="G13" i="7"/>
  <c r="F13" i="7"/>
  <c r="E13" i="7"/>
  <c r="D13" i="7"/>
  <c r="F39" i="12"/>
  <c r="H28" i="12"/>
  <c r="G28" i="12"/>
  <c r="G39" i="12" s="1"/>
  <c r="F28" i="12"/>
  <c r="E28" i="12"/>
  <c r="D28" i="12"/>
  <c r="H5" i="12"/>
  <c r="H39" i="12" s="1"/>
  <c r="G5" i="12"/>
  <c r="F5" i="12"/>
  <c r="E5" i="12"/>
  <c r="E39" i="12" s="1"/>
  <c r="D5" i="12"/>
  <c r="D39" i="12" s="1"/>
  <c r="H8" i="11"/>
  <c r="G8" i="11"/>
  <c r="F8" i="11"/>
  <c r="E8" i="11"/>
  <c r="F5" i="13"/>
  <c r="G5" i="13" s="1"/>
  <c r="H5" i="13" s="1"/>
  <c r="E5" i="13"/>
  <c r="H21" i="15"/>
  <c r="G21" i="15"/>
  <c r="F21" i="15"/>
  <c r="E21" i="15"/>
  <c r="D21" i="15"/>
  <c r="D17" i="15"/>
  <c r="D27" i="15" s="1"/>
  <c r="E15" i="15"/>
  <c r="E17" i="15" s="1"/>
  <c r="E27" i="15" s="1"/>
  <c r="D15" i="15"/>
  <c r="F5" i="15"/>
  <c r="F15" i="15" s="1"/>
  <c r="F17" i="15" s="1"/>
  <c r="F27" i="15" s="1"/>
  <c r="E5" i="15"/>
  <c r="F11" i="16"/>
  <c r="G11" i="16" s="1"/>
  <c r="H11" i="16" s="1"/>
  <c r="E11" i="16"/>
  <c r="F8" i="16"/>
  <c r="G8" i="16" s="1"/>
  <c r="H8" i="16" s="1"/>
  <c r="E8" i="16"/>
  <c r="F5" i="16"/>
  <c r="G5" i="16" s="1"/>
  <c r="H5" i="16" s="1"/>
  <c r="E5" i="16"/>
  <c r="H33" i="14"/>
  <c r="G33" i="14"/>
  <c r="F33" i="14"/>
  <c r="E33" i="14"/>
  <c r="F25" i="10"/>
  <c r="G25" i="10" s="1"/>
  <c r="H25" i="10" s="1"/>
  <c r="E25" i="10"/>
  <c r="F23" i="10"/>
  <c r="G23" i="10" s="1"/>
  <c r="H23" i="10" s="1"/>
  <c r="E23" i="10"/>
  <c r="F21" i="10"/>
  <c r="G21" i="10" s="1"/>
  <c r="E21" i="10"/>
  <c r="F19" i="10"/>
  <c r="E19" i="10"/>
  <c r="F18" i="10"/>
  <c r="E18" i="10"/>
  <c r="D18" i="10"/>
  <c r="G16" i="10"/>
  <c r="H16" i="10" s="1"/>
  <c r="F16" i="10"/>
  <c r="E16" i="10"/>
  <c r="G14" i="10"/>
  <c r="H14" i="10" s="1"/>
  <c r="F14" i="10"/>
  <c r="E14" i="10"/>
  <c r="G12" i="10"/>
  <c r="H12" i="10" s="1"/>
  <c r="F12" i="10"/>
  <c r="E12" i="10"/>
  <c r="G9" i="10"/>
  <c r="F9" i="10"/>
  <c r="F6" i="10" s="1"/>
  <c r="G8" i="10"/>
  <c r="F8" i="10"/>
  <c r="F5" i="10" s="1"/>
  <c r="E8" i="10"/>
  <c r="D8" i="10"/>
  <c r="E9" i="10" s="1"/>
  <c r="E5" i="10"/>
  <c r="D5" i="10"/>
  <c r="F57" i="9"/>
  <c r="G57" i="9" s="1"/>
  <c r="H57" i="9" s="1"/>
  <c r="E57" i="9"/>
  <c r="F54" i="9"/>
  <c r="G54" i="9" s="1"/>
  <c r="H54" i="9" s="1"/>
  <c r="E54" i="9"/>
  <c r="F51" i="9"/>
  <c r="G51" i="9" s="1"/>
  <c r="H51" i="9" s="1"/>
  <c r="E51" i="9"/>
  <c r="F48" i="9"/>
  <c r="G48" i="9" s="1"/>
  <c r="H48" i="9" s="1"/>
  <c r="E48" i="9"/>
  <c r="F45" i="9"/>
  <c r="G45" i="9" s="1"/>
  <c r="H45" i="9" s="1"/>
  <c r="E45" i="9"/>
  <c r="F42" i="9"/>
  <c r="G42" i="9" s="1"/>
  <c r="H42" i="9" s="1"/>
  <c r="E42" i="9"/>
  <c r="F39" i="9"/>
  <c r="G39" i="9" s="1"/>
  <c r="H39" i="9" s="1"/>
  <c r="E39" i="9"/>
  <c r="F36" i="9"/>
  <c r="G36" i="9" s="1"/>
  <c r="H36" i="9" s="1"/>
  <c r="E36" i="9"/>
  <c r="F33" i="9"/>
  <c r="G33" i="9" s="1"/>
  <c r="H33" i="9" s="1"/>
  <c r="E33" i="9"/>
  <c r="F30" i="9"/>
  <c r="G30" i="9" s="1"/>
  <c r="H30" i="9" s="1"/>
  <c r="E30" i="9"/>
  <c r="F27" i="9"/>
  <c r="G27" i="9" s="1"/>
  <c r="H27" i="9" s="1"/>
  <c r="E27" i="9"/>
  <c r="F24" i="9"/>
  <c r="G24" i="9" s="1"/>
  <c r="H24" i="9" s="1"/>
  <c r="E24" i="9"/>
  <c r="F21" i="9"/>
  <c r="G21" i="9" s="1"/>
  <c r="H21" i="9" s="1"/>
  <c r="E21" i="9"/>
  <c r="F18" i="9"/>
  <c r="G18" i="9" s="1"/>
  <c r="H18" i="9" s="1"/>
  <c r="E18" i="9"/>
  <c r="F15" i="9"/>
  <c r="G12" i="9" s="1"/>
  <c r="E15" i="9"/>
  <c r="F12" i="9"/>
  <c r="F11" i="9"/>
  <c r="F13" i="9" s="1"/>
  <c r="E11" i="9"/>
  <c r="D11" i="9"/>
  <c r="E12" i="9" s="1"/>
  <c r="E6" i="9" s="1"/>
  <c r="E8" i="9"/>
  <c r="F8" i="9" s="1"/>
  <c r="D5" i="9"/>
  <c r="D11" i="17"/>
  <c r="H10" i="17"/>
  <c r="G10" i="17"/>
  <c r="F10" i="17"/>
  <c r="E10" i="17"/>
  <c r="E6" i="17"/>
  <c r="D13" i="17" s="1"/>
  <c r="G5" i="15" l="1"/>
  <c r="H8" i="10"/>
  <c r="H5" i="10" s="1"/>
  <c r="H21" i="10"/>
  <c r="H18" i="10" s="1"/>
  <c r="G18" i="10"/>
  <c r="G5" i="10" s="1"/>
  <c r="G7" i="10" s="1"/>
  <c r="F7" i="10"/>
  <c r="H9" i="10"/>
  <c r="G19" i="10"/>
  <c r="G6" i="10" s="1"/>
  <c r="E6" i="10"/>
  <c r="E7" i="10" s="1"/>
  <c r="F5" i="9"/>
  <c r="F7" i="9" s="1"/>
  <c r="G8" i="9"/>
  <c r="E13" i="9"/>
  <c r="G15" i="9"/>
  <c r="E5" i="9"/>
  <c r="E7" i="9" s="1"/>
  <c r="F6" i="9"/>
  <c r="E7" i="17"/>
  <c r="F6" i="17"/>
  <c r="E13" i="17" s="1"/>
  <c r="E11" i="17"/>
  <c r="E12" i="17" s="1"/>
  <c r="D111" i="1"/>
  <c r="E112" i="1" s="1"/>
  <c r="D101" i="1"/>
  <c r="E12" i="1"/>
  <c r="E278" i="1"/>
  <c r="F278" i="1"/>
  <c r="G278" i="1"/>
  <c r="H278" i="1"/>
  <c r="D278" i="1"/>
  <c r="E273" i="1"/>
  <c r="F273" i="1"/>
  <c r="G273" i="1"/>
  <c r="H273" i="1"/>
  <c r="E202" i="1"/>
  <c r="F202" i="1" s="1"/>
  <c r="G202" i="1" s="1"/>
  <c r="H202" i="1" s="1"/>
  <c r="G175" i="1"/>
  <c r="H175" i="1" s="1"/>
  <c r="E168" i="1"/>
  <c r="F168" i="1" s="1"/>
  <c r="G168" i="1" s="1"/>
  <c r="H168" i="1" s="1"/>
  <c r="F165" i="1"/>
  <c r="G165" i="1" s="1"/>
  <c r="H165" i="1" s="1"/>
  <c r="E118" i="1"/>
  <c r="F118" i="1" s="1"/>
  <c r="G118" i="1" s="1"/>
  <c r="H118" i="1" s="1"/>
  <c r="E116" i="1"/>
  <c r="F116" i="1" s="1"/>
  <c r="G116" i="1" s="1"/>
  <c r="H116" i="1" s="1"/>
  <c r="E114" i="1"/>
  <c r="E109" i="1"/>
  <c r="F109" i="1" s="1"/>
  <c r="G109" i="1" s="1"/>
  <c r="H109" i="1" s="1"/>
  <c r="E107" i="1"/>
  <c r="F107" i="1" s="1"/>
  <c r="G107" i="1" s="1"/>
  <c r="H107" i="1" s="1"/>
  <c r="E105" i="1"/>
  <c r="F105" i="1" s="1"/>
  <c r="G105" i="1" s="1"/>
  <c r="H105" i="1" s="1"/>
  <c r="E91" i="1"/>
  <c r="F91" i="1" s="1"/>
  <c r="G91" i="1" s="1"/>
  <c r="H91" i="1" s="1"/>
  <c r="F88" i="1"/>
  <c r="G88" i="1" s="1"/>
  <c r="H88" i="1" s="1"/>
  <c r="F85" i="1"/>
  <c r="G85" i="1" s="1"/>
  <c r="H85" i="1" s="1"/>
  <c r="E82" i="1"/>
  <c r="F82" i="1" s="1"/>
  <c r="G82" i="1" s="1"/>
  <c r="H82" i="1" s="1"/>
  <c r="E79" i="1"/>
  <c r="F79" i="1" s="1"/>
  <c r="G79" i="1" s="1"/>
  <c r="H79" i="1" s="1"/>
  <c r="E70" i="1"/>
  <c r="F70" i="1" s="1"/>
  <c r="G70" i="1" s="1"/>
  <c r="H70" i="1" s="1"/>
  <c r="E67" i="1"/>
  <c r="F67" i="1" s="1"/>
  <c r="G67" i="1" s="1"/>
  <c r="H67" i="1" s="1"/>
  <c r="E64" i="1"/>
  <c r="F64" i="1" s="1"/>
  <c r="G64" i="1" s="1"/>
  <c r="H64" i="1" s="1"/>
  <c r="E61" i="1"/>
  <c r="F61" i="1" s="1"/>
  <c r="G61" i="1" s="1"/>
  <c r="H61" i="1" s="1"/>
  <c r="E58" i="1"/>
  <c r="F58" i="1" s="1"/>
  <c r="G58" i="1" s="1"/>
  <c r="H58" i="1" s="1"/>
  <c r="E55" i="1"/>
  <c r="F55" i="1" s="1"/>
  <c r="G55" i="1" s="1"/>
  <c r="H55" i="1" s="1"/>
  <c r="E52" i="1"/>
  <c r="F52" i="1" s="1"/>
  <c r="G52" i="1" s="1"/>
  <c r="H52" i="1" s="1"/>
  <c r="E49" i="1"/>
  <c r="F49" i="1" l="1"/>
  <c r="E47" i="1"/>
  <c r="H42" i="1"/>
  <c r="D13" i="1"/>
  <c r="G15" i="15"/>
  <c r="G17" i="15" s="1"/>
  <c r="G27" i="15" s="1"/>
  <c r="H5" i="15"/>
  <c r="H15" i="15" s="1"/>
  <c r="H17" i="15" s="1"/>
  <c r="H27" i="15" s="1"/>
  <c r="H7" i="10"/>
  <c r="H19" i="10"/>
  <c r="H6" i="10"/>
  <c r="H15" i="9"/>
  <c r="H11" i="9" s="1"/>
  <c r="G11" i="9"/>
  <c r="G13" i="9" s="1"/>
  <c r="G6" i="9"/>
  <c r="H8" i="9"/>
  <c r="H5" i="9" s="1"/>
  <c r="G5" i="9"/>
  <c r="E20" i="17"/>
  <c r="E18" i="17"/>
  <c r="E17" i="17"/>
  <c r="E19" i="17" s="1"/>
  <c r="F7" i="17"/>
  <c r="F11" i="17"/>
  <c r="F12" i="17" s="1"/>
  <c r="G6" i="17"/>
  <c r="D98" i="1"/>
  <c r="H101" i="1"/>
  <c r="F101" i="1"/>
  <c r="E101" i="1"/>
  <c r="G101" i="1"/>
  <c r="H162" i="1"/>
  <c r="E111" i="1"/>
  <c r="F112" i="1" s="1"/>
  <c r="F114" i="1"/>
  <c r="E102" i="1"/>
  <c r="G34" i="1"/>
  <c r="H34" i="1"/>
  <c r="F34" i="1"/>
  <c r="G49" i="1" l="1"/>
  <c r="H13" i="9"/>
  <c r="G7" i="9"/>
  <c r="H12" i="9"/>
  <c r="H6" i="9" s="1"/>
  <c r="H7" i="9" s="1"/>
  <c r="G11" i="17"/>
  <c r="G12" i="17" s="1"/>
  <c r="H6" i="17"/>
  <c r="G7" i="17"/>
  <c r="F13" i="17"/>
  <c r="G114" i="1"/>
  <c r="F111" i="1"/>
  <c r="G112" i="1" s="1"/>
  <c r="H248" i="1"/>
  <c r="G46" i="1" l="1"/>
  <c r="F47" i="1"/>
  <c r="H49" i="1"/>
  <c r="H45" i="1" s="1"/>
  <c r="G45" i="1"/>
  <c r="H13" i="17"/>
  <c r="H7" i="17"/>
  <c r="H11" i="17"/>
  <c r="H12" i="17" s="1"/>
  <c r="F20" i="17"/>
  <c r="F18" i="17"/>
  <c r="F17" i="17"/>
  <c r="F19" i="17" s="1"/>
  <c r="G13" i="17"/>
  <c r="G111" i="1"/>
  <c r="H112" i="1" s="1"/>
  <c r="H114" i="1"/>
  <c r="H111" i="1" s="1"/>
  <c r="G191" i="1"/>
  <c r="H191" i="1"/>
  <c r="H46" i="1" l="1"/>
  <c r="H47" i="1" s="1"/>
  <c r="G47" i="1"/>
  <c r="H20" i="17"/>
  <c r="H18" i="17"/>
  <c r="H17" i="17"/>
  <c r="H19" i="17" s="1"/>
  <c r="G17" i="17"/>
  <c r="G19" i="17" s="1"/>
  <c r="G20" i="17"/>
  <c r="G18" i="17"/>
  <c r="G102" i="1" l="1"/>
  <c r="H225" i="1"/>
  <c r="H259" i="1" s="1"/>
  <c r="D259" i="1"/>
  <c r="E259" i="1"/>
  <c r="F259" i="1"/>
  <c r="G225" i="1"/>
  <c r="G259" i="1" s="1"/>
  <c r="H102" i="1" l="1"/>
  <c r="E220" i="1"/>
  <c r="F220" i="1"/>
  <c r="G220" i="1"/>
  <c r="H220" i="1"/>
  <c r="H152" i="1"/>
  <c r="G152" i="1"/>
  <c r="F152" i="1"/>
  <c r="E152" i="1"/>
  <c r="E20" i="1" l="1"/>
  <c r="E18" i="1"/>
  <c r="F17" i="1"/>
  <c r="F185" i="1"/>
  <c r="F187" i="1" s="1"/>
  <c r="F197" i="1" s="1"/>
  <c r="G11" i="1"/>
  <c r="G12" i="1" s="1"/>
  <c r="G20" i="1" l="1"/>
  <c r="F18" i="1"/>
  <c r="F20" i="1"/>
  <c r="H11" i="1"/>
  <c r="H12" i="1" s="1"/>
  <c r="E19" i="1"/>
  <c r="G185" i="1"/>
  <c r="G187" i="1" s="1"/>
  <c r="G197" i="1" s="1"/>
  <c r="F98" i="1"/>
  <c r="G18" i="1" l="1"/>
  <c r="G17" i="1"/>
  <c r="F19" i="1"/>
  <c r="H18" i="1"/>
  <c r="H17" i="1"/>
  <c r="H20" i="1"/>
  <c r="G99" i="1"/>
  <c r="H185" i="1"/>
  <c r="H187" i="1" s="1"/>
  <c r="H197" i="1" s="1"/>
  <c r="H98" i="1"/>
  <c r="G98" i="1"/>
  <c r="G19" i="1" l="1"/>
  <c r="H19" i="1"/>
  <c r="G100" i="1"/>
  <c r="H99" i="1"/>
  <c r="H100" i="1" s="1"/>
  <c r="E99" i="1" l="1"/>
  <c r="F102" i="1" l="1"/>
  <c r="E98" i="1"/>
  <c r="F99" i="1" l="1"/>
  <c r="F100" i="1" s="1"/>
  <c r="E100" i="1"/>
</calcChain>
</file>

<file path=xl/sharedStrings.xml><?xml version="1.0" encoding="utf-8"?>
<sst xmlns="http://schemas.openxmlformats.org/spreadsheetml/2006/main" count="1626" uniqueCount="422">
  <si>
    <t>№ п/п</t>
  </si>
  <si>
    <t>Наименование, раздела, показателя</t>
  </si>
  <si>
    <t>Единица измерения</t>
  </si>
  <si>
    <t>Отчет</t>
  </si>
  <si>
    <t>(год n-1)</t>
  </si>
  <si>
    <r>
      <t xml:space="preserve">Оценка </t>
    </r>
    <r>
      <rPr>
        <sz val="10"/>
        <color theme="1"/>
        <rFont val="Arial"/>
        <family val="2"/>
        <charset val="204"/>
      </rPr>
      <t>(текущий год n)</t>
    </r>
  </si>
  <si>
    <t>Прогноз</t>
  </si>
  <si>
    <t>Пояснение по заполнению формы</t>
  </si>
  <si>
    <t>n+1</t>
  </si>
  <si>
    <t>n+2</t>
  </si>
  <si>
    <t>n+3</t>
  </si>
  <si>
    <t>I</t>
  </si>
  <si>
    <t>Демографические показатели</t>
  </si>
  <si>
    <t xml:space="preserve">Изменение к предыдущему году </t>
  </si>
  <si>
    <t>%</t>
  </si>
  <si>
    <t>В том числе:</t>
  </si>
  <si>
    <t>Городского</t>
  </si>
  <si>
    <t>Сельского</t>
  </si>
  <si>
    <t>Изменение к предыдущему году</t>
  </si>
  <si>
    <t>Человек</t>
  </si>
  <si>
    <t>Общий коэффициент рождаемости</t>
  </si>
  <si>
    <t>Чел. на 1 тыс. чел. населения</t>
  </si>
  <si>
    <t>Общий коэффициент смертности</t>
  </si>
  <si>
    <t>Коэффициент естественного прироста (убыли)</t>
  </si>
  <si>
    <t>Коэффициент миграционного прироста (убыли)</t>
  </si>
  <si>
    <t>Рассчитывается как численность миграционного прироста (убыли) в расчете на 1000 чел. населения</t>
  </si>
  <si>
    <t>II</t>
  </si>
  <si>
    <t>в том числе:</t>
  </si>
  <si>
    <t>III</t>
  </si>
  <si>
    <t>Промышленное производство</t>
  </si>
  <si>
    <t>Индекс промышленного производства</t>
  </si>
  <si>
    <t>% к предыдущему году в сопоставимых ценах</t>
  </si>
  <si>
    <t>Индекс-дефлятор[1]</t>
  </si>
  <si>
    <t>% к предыдущему году</t>
  </si>
  <si>
    <t>Тыс. руб. в ценах соотв. лет</t>
  </si>
  <si>
    <t>Индекс производства[2]</t>
  </si>
  <si>
    <t>% к предыдущему году в сопоставимых ценах[3]</t>
  </si>
  <si>
    <t>Индекс-дефлятор</t>
  </si>
  <si>
    <t>Объем отгруженных товаров собственного производства, выполненных работ и услуг собственными силами по разделу «Обрабатывающие производства»</t>
  </si>
  <si>
    <t xml:space="preserve">Индекс производства </t>
  </si>
  <si>
    <t>Производство пищевых продуктов, включая напитки, и табака</t>
  </si>
  <si>
    <t>Целлюлозно-бумажное производство, издательская и полиграфическая деятельность</t>
  </si>
  <si>
    <t>Производство кокса, нефтепродуктов</t>
  </si>
  <si>
    <t>Металлургическое производство и производство готовых металлических изделий</t>
  </si>
  <si>
    <t>Производство машин и оборудования (без производства оружия и боеприпасов)</t>
  </si>
  <si>
    <t>Объем отгруженных товаров собственного производства, выполненных работ и услуг собственными силами по разделу «Производство и распределение электроэнергии, газа и воды»</t>
  </si>
  <si>
    <t>IV</t>
  </si>
  <si>
    <t>Сельское хозяйство</t>
  </si>
  <si>
    <t>Индекс производства</t>
  </si>
  <si>
    <t>V</t>
  </si>
  <si>
    <t>Производство важнейших видов продукции в натуральном выражении</t>
  </si>
  <si>
    <t xml:space="preserve">Валовой сбор зерна (в весе после доработки) </t>
  </si>
  <si>
    <t>Тыс. тонн</t>
  </si>
  <si>
    <t>Валовой сбор картофеля</t>
  </si>
  <si>
    <t>Валовой сбор овощей</t>
  </si>
  <si>
    <t>Скот и птица на убой (в живом весе)</t>
  </si>
  <si>
    <t>Молоко</t>
  </si>
  <si>
    <t>Яйца</t>
  </si>
  <si>
    <t>Млн штук</t>
  </si>
  <si>
    <t>Мясо, включая субпродукты 1 категории</t>
  </si>
  <si>
    <t>Цельномолочная продукция (в пересчете на молоко)</t>
  </si>
  <si>
    <t>Мясо и субпродукты пищевые убойных животных</t>
  </si>
  <si>
    <t>Мясо и субпродукты пищевые домашней птицы</t>
  </si>
  <si>
    <t>Масло сливочное и пасты масляные</t>
  </si>
  <si>
    <t>Масло подсолнечное нерафинированное и его фракции</t>
  </si>
  <si>
    <t>Рыба и продукты рыбные переработанные и консервированные</t>
  </si>
  <si>
    <t>Вина столовые</t>
  </si>
  <si>
    <t>Напитки слабоалкогольные с содержанием этилового спирта не более 9 %</t>
  </si>
  <si>
    <t>Трикотажные изделия</t>
  </si>
  <si>
    <t xml:space="preserve">Обувь  </t>
  </si>
  <si>
    <t>Лесоматериалы, продольно распиленные или расколотые, разделенные на слои или лущеные, толщиной более 6 мм, шпалы железнодорожные или трамвайные деревянные, непропитанные</t>
  </si>
  <si>
    <t>Бумага</t>
  </si>
  <si>
    <t>Бензин автомобильный</t>
  </si>
  <si>
    <t>Топливо дизельное</t>
  </si>
  <si>
    <t>Масла нефтяные смазочные</t>
  </si>
  <si>
    <t>Мазут топочный</t>
  </si>
  <si>
    <t>Удобрения минеральные или химические в пересчете на 100% питательных веществ</t>
  </si>
  <si>
    <t>Полимеры этилена в первичных формах</t>
  </si>
  <si>
    <t>Тонн</t>
  </si>
  <si>
    <t>Портландцемент, цемент глиноземистый, цемент шлаковый и аналогичные цементы гидравлические</t>
  </si>
  <si>
    <t>Кирпич строительный (включая камни) из цемента, бетона или искусственного камня</t>
  </si>
  <si>
    <t>Тыс. шт.</t>
  </si>
  <si>
    <t>Автомобили легковые</t>
  </si>
  <si>
    <t>Электроэнергия</t>
  </si>
  <si>
    <t>40.1</t>
  </si>
  <si>
    <t>В том числе произведенная:</t>
  </si>
  <si>
    <t>атомными электростанциями</t>
  </si>
  <si>
    <t>40.2</t>
  </si>
  <si>
    <t>тепловыми электростанциями</t>
  </si>
  <si>
    <t>40.3</t>
  </si>
  <si>
    <t>гидроэлектростанциями</t>
  </si>
  <si>
    <t>…</t>
  </si>
  <si>
    <t>Другие виды продукции (указать какие)</t>
  </si>
  <si>
    <t>В натуральном выражении</t>
  </si>
  <si>
    <t>VI</t>
  </si>
  <si>
    <t>Потребительский рынок</t>
  </si>
  <si>
    <t xml:space="preserve">Оборот розничной торговли к предыдущему году </t>
  </si>
  <si>
    <t>% в сопоставимых ценах</t>
  </si>
  <si>
    <t>Оборот общественного питания к предыдущему году</t>
  </si>
  <si>
    <t>Объем платных услуг населению к предыдущему году</t>
  </si>
  <si>
    <t>VII</t>
  </si>
  <si>
    <t>Инвестиции</t>
  </si>
  <si>
    <t>Индекс физического объема инвестиций в основной капитал</t>
  </si>
  <si>
    <t>Сельское хозяйство, охота и лесное хозяйство</t>
  </si>
  <si>
    <t>Добыча полезных ископаемых</t>
  </si>
  <si>
    <t>Обрабатывающие производства</t>
  </si>
  <si>
    <t xml:space="preserve"> Производство и распределение электроэнергии, газа и воды</t>
  </si>
  <si>
    <t>Строительство</t>
  </si>
  <si>
    <t>Другие виды экономической деятельности (указать какие)</t>
  </si>
  <si>
    <t xml:space="preserve">Инвестиции в основной капитал по источникам финансирования: </t>
  </si>
  <si>
    <t>Привлеченные средства</t>
  </si>
  <si>
    <t>Из них:</t>
  </si>
  <si>
    <t>Кредиты банков</t>
  </si>
  <si>
    <t>Бюджетные средства</t>
  </si>
  <si>
    <t>Из федерального бюджета</t>
  </si>
  <si>
    <t>Из областного бюджета</t>
  </si>
  <si>
    <t>Из бюджета муниципального образования</t>
  </si>
  <si>
    <t>Из средств внебюджетных фондов</t>
  </si>
  <si>
    <t>Прочие</t>
  </si>
  <si>
    <t>VIII</t>
  </si>
  <si>
    <t xml:space="preserve">Кв. метров общей площади </t>
  </si>
  <si>
    <t>В том числе за счет средств:</t>
  </si>
  <si>
    <t>Областного бюджета</t>
  </si>
  <si>
    <t>Местного бюджета</t>
  </si>
  <si>
    <t>Кв. метров общей площади на 1 чел.</t>
  </si>
  <si>
    <t>IX</t>
  </si>
  <si>
    <t>Транспорт</t>
  </si>
  <si>
    <t>Объем услуг организаций транспорта</t>
  </si>
  <si>
    <t>На конец года; %</t>
  </si>
  <si>
    <t>X</t>
  </si>
  <si>
    <t>Доходы бюджета муниципального образования, всего</t>
  </si>
  <si>
    <t>Формируется как баланс финансовых ресурсов, находящихся в ведении органов местного самоуправления муниципального образования. Охватывает средства бюджета муниципального образования, в т. ч. поступающие из бюджетов вышестоящих уровней.</t>
  </si>
  <si>
    <t>Показатели раздела позволяют увязать основные элементы финансовой системы муниципального образования, обеспечить проверку сбалансированности прогноза в целом, определить источники финансирования намеченных мероприятий, выявить резервы дополнительных финансовых ресурсов, произвести прогнозные финансовые расчеты.</t>
  </si>
  <si>
    <t>Собственные (налоговые и неналоговые)</t>
  </si>
  <si>
    <t xml:space="preserve">из них </t>
  </si>
  <si>
    <t>Налог на доходы физических лиц</t>
  </si>
  <si>
    <t>Налоги на совокупный доход</t>
  </si>
  <si>
    <t>1.1.3.1</t>
  </si>
  <si>
    <t>единый налог, взимаемый в связи с применением упрощенной системы налогообложения</t>
  </si>
  <si>
    <t>1.1.3.2</t>
  </si>
  <si>
    <t>единый налог на вмененный доход для отдельных видов деятельности</t>
  </si>
  <si>
    <t>1.1.3.3</t>
  </si>
  <si>
    <t>единый сельскохозяйственный налог</t>
  </si>
  <si>
    <t>налог на имущество,</t>
  </si>
  <si>
    <t>1.1.4.1</t>
  </si>
  <si>
    <t>1.1.4.2</t>
  </si>
  <si>
    <t>земельный налог</t>
  </si>
  <si>
    <t>Задолженность и перерасчеты по отмененным налогам, сборам и иным обязательным платежам</t>
  </si>
  <si>
    <t>Доходы от использования имущества, находящегося в государственной и муниципальной собственности</t>
  </si>
  <si>
    <t>Доходы от оказания платных услуг и компенсации затрат государства</t>
  </si>
  <si>
    <t>Доходы от продажи материальных и нематериальных активов</t>
  </si>
  <si>
    <t>Прочие неналоговые доходы</t>
  </si>
  <si>
    <t>Безвозмездные поступления, всего</t>
  </si>
  <si>
    <t>Дотации бюджетам муниципальных образований</t>
  </si>
  <si>
    <t>Субсидии бюджетам муниципальных образований (межбюджетные субсидии)</t>
  </si>
  <si>
    <t>Субвенции бюджетам муниципальных образований</t>
  </si>
  <si>
    <t>Иные межбюджетные трансферты</t>
  </si>
  <si>
    <t>Расходы бюджета муниципального образования, всего</t>
  </si>
  <si>
    <t>Общегосударственные расходы</t>
  </si>
  <si>
    <t>Расходы на национальную оборону</t>
  </si>
  <si>
    <t>Расходы на национальную безопасность и правоохранительную деятельность</t>
  </si>
  <si>
    <t>Расходы на национальную экономику</t>
  </si>
  <si>
    <t>Расходы на ЖКХ</t>
  </si>
  <si>
    <t>Прочие расходы</t>
  </si>
  <si>
    <t>Превышение доходов над расходами (+), или расходов над доходами (-)</t>
  </si>
  <si>
    <t>Рынок труда и занятость населения</t>
  </si>
  <si>
    <t>Численность занятых в экономике (среднегодовая)</t>
  </si>
  <si>
    <t>К занятым в экономике относятся лица, которые выполняли оплачиваемую работу по найму, а также приносящую доход работу не по найму как с привлечением, так и без привлечения наемных работников. В численность занятых включаются лица, которые выполняли работу в качестве помогающих на семейном предприятии, лица, которые временно отсутствовали на работе, а также лица, занятые в домашнем хозяйстве производством товаров и услуг для продажи или обмена. Данные о среднегодовой численности занятых в экономике формируются по основной работе гражданского населения один раз в год при составлении баланса трудовых ресурсов.</t>
  </si>
  <si>
    <t>Уровень зарегистрированной безработицы (на конец года)</t>
  </si>
  <si>
    <t>Численность безработных, зарегистрированных в органах государственной службы занятости (на конец года)</t>
  </si>
  <si>
    <t>Количество вакансий, заявленных предприятиями, в  центры занятости населения  (на конец года)</t>
  </si>
  <si>
    <t>Единиц</t>
  </si>
  <si>
    <t>Создание новых  рабочих мест,   всего</t>
  </si>
  <si>
    <t>на действующих  предприятиях</t>
  </si>
  <si>
    <t>на  вновь вводимых  предприятиях</t>
  </si>
  <si>
    <t>Развитие социальной сферы</t>
  </si>
  <si>
    <t>Ввод в действие объектов социально-культурной сферы за счет всех источников финансирования:</t>
  </si>
  <si>
    <t>дошкольные учреждения</t>
  </si>
  <si>
    <t>Ед./мест</t>
  </si>
  <si>
    <t>общеобразовательные школы</t>
  </si>
  <si>
    <t>больницы</t>
  </si>
  <si>
    <t>амбулаторно-поликлинические учреждения</t>
  </si>
  <si>
    <t>спортивные сооружения</t>
  </si>
  <si>
    <t>другие объекты (указать какие)</t>
  </si>
  <si>
    <t>Численность детей в дошкольных образовательных учреждениях</t>
  </si>
  <si>
    <t>Численность учащихся в учреждениях:</t>
  </si>
  <si>
    <t>общеобразовательных</t>
  </si>
  <si>
    <t>начального профессионального образования</t>
  </si>
  <si>
    <t>среднего профессионального образования</t>
  </si>
  <si>
    <t>высшего профессионального   образования</t>
  </si>
  <si>
    <t>Выпуск специалистов учреждениями:</t>
  </si>
  <si>
    <t xml:space="preserve">При прогнозировании показателей учитываются:   количество обучающихся, уровень успеваемости обучающихся, планы учреждений по расширению или сокращению приема. </t>
  </si>
  <si>
    <t>высшего профессионального образования</t>
  </si>
  <si>
    <t xml:space="preserve"> Уровень обеспеченности (на конец года): </t>
  </si>
  <si>
    <t>При прогнозировании показателей учитываются: изменения в численности населения, ожидаемые масштабы строительства, капитального ремонта и реконструкции, особенности стандартов и регламентов деятельности учреждений социальной сферы муниципального образования.</t>
  </si>
  <si>
    <t>больничными койками</t>
  </si>
  <si>
    <t>Коек на  10 тыс.                                                                                                                              населения</t>
  </si>
  <si>
    <t xml:space="preserve">амбулаторно-поликлиническими учреждениями    </t>
  </si>
  <si>
    <t>Посещений в смену на 10 тыс. населения</t>
  </si>
  <si>
    <t>в том числе дневными стационарами</t>
  </si>
  <si>
    <t xml:space="preserve"> врачами</t>
  </si>
  <si>
    <t>Чел. на 10 тыс. населения</t>
  </si>
  <si>
    <t xml:space="preserve">средним медицинским персоналом </t>
  </si>
  <si>
    <t>стационарными учреждениями социального обслуживания  престарелых и инвалидов (взрослых и детей)</t>
  </si>
  <si>
    <t>Мест на 10 тыс. населения</t>
  </si>
  <si>
    <t>общедоступными библиотеками</t>
  </si>
  <si>
    <t>Ед. на 100 тыс. населения</t>
  </si>
  <si>
    <t xml:space="preserve">учреждениями культурно-досугового типа </t>
  </si>
  <si>
    <t>дошкольными образовательными учреждениями</t>
  </si>
  <si>
    <t>Мест на 1000 детей в возрасте 1–6 лет</t>
  </si>
  <si>
    <t xml:space="preserve">Количество обучающихся в первую смену в дневных учреждениях общего образования </t>
  </si>
  <si>
    <t>% к общему числу обучающихся в этих учреждениях</t>
  </si>
  <si>
    <t>[1]Здесь и далее под индексом-дефлятором понимается отношение значения соответствующего показателя, исчисленного в фактически действовавших ценах, к значению показателя, исчисленному в постоянных ценах базисного периода – периода времени, с которым производится сравнение проектируемых или отчетных показателей.</t>
  </si>
  <si>
    <t>[3] Здесь и далее изменение к предыдущему году в сопоставимых ценах рассчитывается в случаях, когда в местную администрацию представлены материалы Минэкономразвития России и/или Комитета экономического развития и инвестиционной деятельности Ленинградской области (сценарные условия для формирования прогноза социально-экономического развития и пр.), содержащие информацию о значениях индексов-дефляторов или данные, на основе которых такие значения могут быть рассчитаны. Если такие материалы не были направлены в местную администрацию, изменение к предыдущему году рассчитывается в действующих ценах соответствующих лет.</t>
  </si>
  <si>
    <t>1.1</t>
  </si>
  <si>
    <t>1.2</t>
  </si>
  <si>
    <t>1.3</t>
  </si>
  <si>
    <t>1.4</t>
  </si>
  <si>
    <t>1.5</t>
  </si>
  <si>
    <t>1.6</t>
  </si>
  <si>
    <t>3.1</t>
  </si>
  <si>
    <t>3.2</t>
  </si>
  <si>
    <t>3.3</t>
  </si>
  <si>
    <t>3.4</t>
  </si>
  <si>
    <t>3.5</t>
  </si>
  <si>
    <t>3.6</t>
  </si>
  <si>
    <t>3.7</t>
  </si>
  <si>
    <t>3.8</t>
  </si>
  <si>
    <t>3.9</t>
  </si>
  <si>
    <t>3.10</t>
  </si>
  <si>
    <t>3.11</t>
  </si>
  <si>
    <t>3.12</t>
  </si>
  <si>
    <t>3.13</t>
  </si>
  <si>
    <t>3.14</t>
  </si>
  <si>
    <t>2.1</t>
  </si>
  <si>
    <t>2.2</t>
  </si>
  <si>
    <t>2.3</t>
  </si>
  <si>
    <t>2.4</t>
  </si>
  <si>
    <t>1.1.2</t>
  </si>
  <si>
    <t>1.1.3</t>
  </si>
  <si>
    <t>1.1.4</t>
  </si>
  <si>
    <t>1.1.5</t>
  </si>
  <si>
    <t>1.1.6</t>
  </si>
  <si>
    <t>1.1.7</t>
  </si>
  <si>
    <t>1.1.8</t>
  </si>
  <si>
    <t>1.1.9</t>
  </si>
  <si>
    <t>1.2.1</t>
  </si>
  <si>
    <t>1.2.2</t>
  </si>
  <si>
    <t>1.2.3</t>
  </si>
  <si>
    <t>1.2.4</t>
  </si>
  <si>
    <t>2.5</t>
  </si>
  <si>
    <t>2.6</t>
  </si>
  <si>
    <t>2.7</t>
  </si>
  <si>
    <t>2.8</t>
  </si>
  <si>
    <t>2.9</t>
  </si>
  <si>
    <t>2.10</t>
  </si>
  <si>
    <t>4.1</t>
  </si>
  <si>
    <t>4.2</t>
  </si>
  <si>
    <t>5.1</t>
  </si>
  <si>
    <t>5.2</t>
  </si>
  <si>
    <t>5.3</t>
  </si>
  <si>
    <t>5.4</t>
  </si>
  <si>
    <t>5.5</t>
  </si>
  <si>
    <t>5.6</t>
  </si>
  <si>
    <t>5.7</t>
  </si>
  <si>
    <t>5.8</t>
  </si>
  <si>
    <t>5.9</t>
  </si>
  <si>
    <t>Таблица 2 — Форма «Основные показатели прогноза социально-экономического развития муниципального образования на ____ год (очередной финансовый год) и плановый период ____ годов (на среднесрочный период)»</t>
  </si>
  <si>
    <t>Число родившихся (без учета мертворожденных)</t>
  </si>
  <si>
    <t>Число умерших</t>
  </si>
  <si>
    <t>Рассчитываются как отношение числа родившихся (живыми) и числа умерших, соответственно, в течение календарного года к среднегодовой численности населения. Исчисляются в  расчете на 1000 человек населения (промилле).</t>
  </si>
  <si>
    <t>2</t>
  </si>
  <si>
    <t>3</t>
  </si>
  <si>
    <t>4</t>
  </si>
  <si>
    <t>5</t>
  </si>
  <si>
    <t>2.</t>
  </si>
  <si>
    <t xml:space="preserve">Продукция сельского хозяйства (в фактически действовавших ценах) </t>
  </si>
  <si>
    <t>Продукция растениеводства (в фактически действовавших ценах)</t>
  </si>
  <si>
    <t>%  к предыдущему году в сопоставимых ценах</t>
  </si>
  <si>
    <t>Продукция животноводства         (в фактически действовавших ценах)</t>
  </si>
  <si>
    <t>XI</t>
  </si>
  <si>
    <t>Оборот розничной торговли (без субъектов малого предпринимательства)</t>
  </si>
  <si>
    <t>Оборот общественного питания (без субъектов малого предпринимательства)</t>
  </si>
  <si>
    <t>3.2.1</t>
  </si>
  <si>
    <t>3.2.2</t>
  </si>
  <si>
    <t>3.2.2.1</t>
  </si>
  <si>
    <t>3.2.2.2</t>
  </si>
  <si>
    <t>3.2.2.3</t>
  </si>
  <si>
    <t>3.2.3</t>
  </si>
  <si>
    <t xml:space="preserve">Инвестиции в основной капитал, осуществляемые организациями, находящимися на территории муниципального образования </t>
  </si>
  <si>
    <t>В том числе по видам экономической деятельности:</t>
  </si>
  <si>
    <t>Отгружено товаров собственного производства, выполнено работ и услуг собственными силами (без субъектов малого предпринимательства)</t>
  </si>
  <si>
    <t>Объем отгруженных товаров собственного производства, выполненных работ и услуг собственными силами по видам экономической деятельности "Добыча полезных ископаемых"</t>
  </si>
  <si>
    <t>Общая площадь жилых помещений, приходящаяся в среднем на одного жителя – всего</t>
  </si>
  <si>
    <t xml:space="preserve">Введено в действие индивидуальных жилых домов на территории  муниципального образования </t>
  </si>
  <si>
    <t>Введено в действие жилых домов на территории муниципального образования</t>
  </si>
  <si>
    <t>Объем работ, выполненных по виду деятельности "Строительство"</t>
  </si>
  <si>
    <t>Производство прочих неметаллических и минеральных продуктов</t>
  </si>
  <si>
    <t>Таблица 2 — Форма «Основные показатели прогноза социально-экономического развития муниципального образования на ____ год (очередной финансовый год) и плановый период ____ годов (на среднесрочный период)» (продолжение)</t>
  </si>
  <si>
    <t xml:space="preserve">Текстильное и швейное производство </t>
  </si>
  <si>
    <t xml:space="preserve">Производство кожи, изделий из кожи и производство обуви </t>
  </si>
  <si>
    <t xml:space="preserve">Обработка древесины и производство изделий из дерева </t>
  </si>
  <si>
    <t xml:space="preserve">Химическое производство </t>
  </si>
  <si>
    <t xml:space="preserve">Производство резиновых и пластмассовых изделий </t>
  </si>
  <si>
    <t xml:space="preserve">Производство электрооборудования, электронного и оптического оборудования </t>
  </si>
  <si>
    <t xml:space="preserve">Производство транспортных средств и оборудования </t>
  </si>
  <si>
    <t xml:space="preserve">Прочие производства </t>
  </si>
  <si>
    <t xml:space="preserve">Объем платных услуг населению </t>
  </si>
  <si>
    <t>6</t>
  </si>
  <si>
    <t>7</t>
  </si>
  <si>
    <t>8</t>
  </si>
  <si>
    <r>
      <t xml:space="preserve">При прогнозировании показателей учитываются:   демографические процессы, половозрастная структура населения, миграция, физические параметры и уровень привлекательности образовательных учреждений муниципального образований для жителей других населенных пунктов.                                                                                        </t>
    </r>
    <r>
      <rPr>
        <b/>
        <sz val="10"/>
        <color theme="1"/>
        <rFont val="Arial"/>
        <family val="2"/>
        <charset val="204"/>
      </rPr>
      <t xml:space="preserve">Источники: </t>
    </r>
    <r>
      <rPr>
        <sz val="10"/>
        <color theme="1"/>
        <rFont val="Arial"/>
        <family val="2"/>
        <charset val="204"/>
      </rPr>
      <t>БД ПМО URL:http://www.gks.ru</t>
    </r>
    <r>
      <rPr>
        <b/>
        <sz val="10"/>
        <color theme="1"/>
        <rFont val="Arial"/>
        <family val="2"/>
        <charset val="204"/>
      </rPr>
      <t xml:space="preserve">: </t>
    </r>
    <r>
      <rPr>
        <sz val="10"/>
        <color theme="1"/>
        <rFont val="Arial"/>
        <family val="2"/>
        <charset val="204"/>
      </rPr>
      <t>"Численность воспитанников, посещающих  организации, осуществляющие  образовательную деятельность по образовательным программам дошкольного образования, присмотр и уход за детьми", "Численность обучающихся в общеобразовательных организациях с учетом структурных подразделений (филиалов)" (формы отчетности:  1-МО; период: годовые).</t>
    </r>
  </si>
  <si>
    <t xml:space="preserve">Тыс. руб. в ценах соотв. лет </t>
  </si>
  <si>
    <t>налоги на имущество физ. лиц</t>
  </si>
  <si>
    <r>
      <t xml:space="preserve">Включаются начисленные работникам суммы оплаты труда в денежной и не денежной формах за отработанное и неотработанное время, компенсационные выплаты, связанные с режимом работы и условиями труда, доплаты и надбавки, премии, единовременные поощрительные выплаты, а также оплата питания и проживания, имеющая          систематический характер.                                                                                                                                            </t>
    </r>
    <r>
      <rPr>
        <b/>
        <sz val="10"/>
        <color theme="1"/>
        <rFont val="Arial"/>
        <family val="2"/>
        <charset val="204"/>
      </rPr>
      <t xml:space="preserve">Источник: </t>
    </r>
    <r>
      <rPr>
        <sz val="10"/>
        <color theme="1"/>
        <rFont val="Arial"/>
        <family val="2"/>
        <charset val="204"/>
      </rPr>
      <t xml:space="preserve">БД ПМО URL:http://www.gks.ru (форма отчетности: № П-4, период: квартальная, годовая нарастающим итогом). </t>
    </r>
  </si>
  <si>
    <t>Тыс. дкл.</t>
  </si>
  <si>
    <t>Млн. пар</t>
  </si>
  <si>
    <t>Млн. шт.</t>
  </si>
  <si>
    <t>Млн. куб. м</t>
  </si>
  <si>
    <t>Млн. тонн</t>
  </si>
  <si>
    <t>Млн. условных кирпичей</t>
  </si>
  <si>
    <t>Млрд. кВт. ч.</t>
  </si>
  <si>
    <t>километр</t>
  </si>
  <si>
    <t>Показатель служит для определения обеспеченности муниципального образования  дорогами соответствующего качества, как следствие для определения транспортной доступности тех или иных поседений. Удельный вес автомобильных дорог с твердым покрытием в общей протяженности автомобильных дорог общего пользования — протяженность автомобильных дорог с твердым покрытием в километрах в общей протяженности автомобильных дорог общего пользования.</t>
  </si>
  <si>
    <t>[2] Здесь и далее индекс производства указывается по соответствующим видам экономической деятельности, приводимым в предыдущей строке таблицы. Индекс производства - относительный показатель, характеризующий изменение масштабов производства в сравниваемых периодах, и исчисляемый как отношение объемов его производства в натурально-вещественном выражении в сравниваемых периодах.</t>
  </si>
  <si>
    <t>Ед./пос. в смену</t>
  </si>
  <si>
    <r>
      <t xml:space="preserve">Уровень зарегистрированной безработицы рассчитывается как отношение численности безработных, зарегистрированных в государственных учреждениях службы занятости, к численности экономически активного населения. При прогнозировании показателя учитываются ожидаемые тенденции в развитии экономики и социальной сферы, деятельности предприятий и организаций муниципального образования, ожидаемые изменения в применяемых технологиях, влияющие на потребности в трудовых ресурсах.                                                                                                 </t>
    </r>
    <r>
      <rPr>
        <b/>
        <sz val="10"/>
        <color theme="1"/>
        <rFont val="Arial"/>
        <family val="2"/>
        <charset val="204"/>
      </rPr>
      <t xml:space="preserve">Источник: </t>
    </r>
    <r>
      <rPr>
        <sz val="10"/>
        <color theme="1"/>
        <rFont val="Arial"/>
        <family val="2"/>
        <charset val="204"/>
      </rPr>
      <t xml:space="preserve">Данные о численности зарегистрированных безработных предоставляются территориальным подразделением Федеральной службы по труду и занятости. </t>
    </r>
    <r>
      <rPr>
        <b/>
        <sz val="10"/>
        <color theme="1"/>
        <rFont val="Arial"/>
        <family val="2"/>
        <charset val="204"/>
      </rPr>
      <t/>
    </r>
  </si>
  <si>
    <t>Муниципальный долг</t>
  </si>
  <si>
    <r>
      <t xml:space="preserve">При прогнозировании показателей учитываются ожидаемые масштабы строительства и реконструкции, зависящие от бюджетного финансирования, реализации проектов муниципально-частного партнерства, инвестиций со стороны частного сектора экономики, наличия свободных территорий, мощностей строительных организаций.                                                 </t>
    </r>
    <r>
      <rPr>
        <b/>
        <sz val="10"/>
        <color theme="1"/>
        <rFont val="Arial"/>
        <family val="2"/>
        <charset val="204"/>
      </rPr>
      <t xml:space="preserve">Источники: </t>
    </r>
    <r>
      <rPr>
        <sz val="10"/>
        <color theme="1"/>
        <rFont val="Arial"/>
        <family val="2"/>
        <charset val="204"/>
      </rPr>
      <t>БД ПМО URL: http://www.gks.ru</t>
    </r>
    <r>
      <rPr>
        <b/>
        <sz val="10"/>
        <color theme="1"/>
        <rFont val="Arial"/>
        <family val="2"/>
        <charset val="204"/>
      </rPr>
      <t xml:space="preserve">: </t>
    </r>
    <r>
      <rPr>
        <sz val="10"/>
        <color theme="1"/>
        <rFont val="Arial"/>
        <family val="2"/>
        <charset val="204"/>
      </rPr>
      <t>"Число организаций, осуществляющих образовательную деятельность по образовательным программам дошкольного образования, присмотр и уход за детьми", "Число мест в организациях, осуществляющих  образовательную деятельность по образовательным программам дошкольного образования, присмотр и уход за детьми", "Число общеобразовательных организаций  на начало учебного года", "Число структурных подразделений (филиалов) общеобразовательных организаций", "Число лечебно-профилактических организаций - всего" ,"Число спортивных сооружений, всего" (формы отчетности: № 1-МО, период: годовые).</t>
    </r>
  </si>
  <si>
    <t>Характеризует обязательства, возникающие из муниципальных заимствований, гарантий по обязательствам третьих лиц, других обязательств, принятых на себя муниципальным образованием.</t>
  </si>
  <si>
    <r>
      <t xml:space="preserve">Рассчитывается как число вакансий (требуемых работников), сообщенных работодателями в государственные учреждения службы занятости. </t>
    </r>
    <r>
      <rPr>
        <b/>
        <sz val="10"/>
        <color theme="1"/>
        <rFont val="Arial"/>
        <family val="2"/>
        <charset val="204"/>
      </rPr>
      <t>Источник</t>
    </r>
    <r>
      <rPr>
        <sz val="10"/>
        <color theme="1"/>
        <rFont val="Arial"/>
        <family val="2"/>
        <charset val="204"/>
      </rPr>
      <t>: данные территориального подразделения Федеральной службы по труду и занятости.</t>
    </r>
  </si>
  <si>
    <t xml:space="preserve"> </t>
  </si>
  <si>
    <t>Собственные средства предприятий</t>
  </si>
  <si>
    <t>Федерального бюджета</t>
  </si>
  <si>
    <t>где:</t>
  </si>
  <si>
    <t>Среднегодовая численность населения в момент t, тыс. человек</t>
  </si>
  <si>
    <t>Среднегодовая численность городского населения в момент t, тыс. человек</t>
  </si>
  <si>
    <t>Среднегодовая численность сельского населения в момент t, тыс. человек</t>
  </si>
  <si>
    <t>Численность населения на конец года в моменты t и (t-1), тыс. человек</t>
  </si>
  <si>
    <t>Естественный прирост/убыль населения в момент t, тыс. человек</t>
  </si>
  <si>
    <t>Общие итоги миграции населения в момент t, тыс. человек</t>
  </si>
  <si>
    <t>Миграционный прирост (-убыль)</t>
  </si>
  <si>
    <t>1.1.1</t>
  </si>
  <si>
    <t>в том числе</t>
  </si>
  <si>
    <t>В сельскохозяйственных организациях</t>
  </si>
  <si>
    <t>В хозяйствах населения</t>
  </si>
  <si>
    <t xml:space="preserve">В крестьянских (фермерских) хозяйствах и у индивидуальных предпринимателей </t>
  </si>
  <si>
    <t>Расходы на Образование</t>
  </si>
  <si>
    <t>Расходы на Культуру и кинематографию</t>
  </si>
  <si>
    <t xml:space="preserve">Расходы на Социальную политику </t>
  </si>
  <si>
    <t>Расходы на физическую культуру и спорт</t>
  </si>
  <si>
    <t>Привлеченные средства  – в момент t, млн. руб.</t>
  </si>
  <si>
    <t>Кредиты банков  – в момент t, млн. руб.</t>
  </si>
  <si>
    <t>Заемные средства других организаций  – в момент t, млн. руб.</t>
  </si>
  <si>
    <t>Бюджетные средства  – в момент t, млн. руб.</t>
  </si>
  <si>
    <t>Прочие  – в момент t, млн. руб.</t>
  </si>
  <si>
    <t>Заемные средства других организаций</t>
  </si>
  <si>
    <t>3.2.4</t>
  </si>
  <si>
    <t>средства вышестоя-щих орга-низаций</t>
  </si>
  <si>
    <t>средства, полученные от долевого участия на строитель-ство</t>
  </si>
  <si>
    <t>средства от выпуска корпора-тивных облигаций</t>
  </si>
  <si>
    <t>средства от эмиссии акций</t>
  </si>
  <si>
    <t xml:space="preserve">Бюджет муниципального образования </t>
  </si>
  <si>
    <t>Численность населения на 1 января текущего года</t>
  </si>
  <si>
    <r>
      <t xml:space="preserve">Оценка численности населения на 1 января каждого года определяется, исходя из данных на 1 января предыдущего года, с учетом естественного и миграционного приростов, а также изменений численности населения в результате административно-территориальных преобразований в течение предыдущего года. При проведении прогнозных расчетов учитываются ожидаемые тенденции в рождаемости, смертности, продолжительности жизни и миграционных процессах. Распределение населения на городское и сельское производится по месту проживания. Городскими населенными пунктами считаются населенные пункты, отнесенные в установленном законодательством порядке к категории городских. Все остальные населенные пункты являются сельскими. </t>
    </r>
    <r>
      <rPr>
        <b/>
        <sz val="10"/>
        <rFont val="Arial"/>
        <family val="2"/>
        <charset val="204"/>
      </rPr>
      <t>Источники:</t>
    </r>
    <r>
      <rPr>
        <sz val="10"/>
        <rFont val="Arial"/>
        <family val="2"/>
        <charset val="204"/>
      </rPr>
      <t xml:space="preserve"> БД "Официальная статистика" URL: http://region-stat.plo.lan/People/Forms/ByType.aspx (файл: Численность родившихся и умерших с разбивкой на городское и сельское население в разрезе половозрастных групп и муниципальных образований ПЗ0120) </t>
    </r>
    <r>
      <rPr>
        <i/>
        <sz val="10"/>
        <rFont val="Arial"/>
        <family val="2"/>
        <charset val="204"/>
      </rPr>
      <t>или</t>
    </r>
    <r>
      <rPr>
        <sz val="10"/>
        <rFont val="Arial"/>
        <family val="2"/>
        <charset val="204"/>
      </rPr>
      <t xml:space="preserve"> База данных муниципальной статистики Петростата (далее - БД ПМО) URL:http://www.gks.ru/dbscripts/munst/munst41/DBInet.cgi#1 (раздел "Население", формы: Численность всего (городского, сельского) населения по полу и возрасту на 1 января текущего года).     </t>
    </r>
  </si>
  <si>
    <r>
      <t xml:space="preserve">В число родившихся включаются только родившиеся живыми в течение календарного года на основании статистической разработки данных, содержащихся в записях актов о рождении. Число умерших в течение календарного года рассчитывается на основании статистической разработки данных, содержащихся в записях актов о смерти. При прогнозировании необходимо учитывать половозрастную структуру населения, сложившиеся и ожидаемые тенденции в сфере семейных отношений, развитие системы здравоохранения, образе жизни.                                                     </t>
    </r>
    <r>
      <rPr>
        <b/>
        <sz val="10"/>
        <rFont val="Arial"/>
        <family val="2"/>
        <charset val="204"/>
      </rPr>
      <t xml:space="preserve">Источники: </t>
    </r>
    <r>
      <rPr>
        <sz val="10"/>
        <rFont val="Arial"/>
        <family val="2"/>
        <charset val="204"/>
      </rPr>
      <t xml:space="preserve">БД "Официальная статистика" URL: http://region-stat.plo.lan/People/Forms/ByType.aspx (файл: Численность родившихся и умерших с разбивкой на городское и сельское население в разрезе половозрастных групп и муниципальных образований ПЗ0120) </t>
    </r>
    <r>
      <rPr>
        <i/>
        <sz val="10"/>
        <rFont val="Arial"/>
        <family val="2"/>
        <charset val="204"/>
      </rPr>
      <t>или</t>
    </r>
    <r>
      <rPr>
        <sz val="10"/>
        <rFont val="Arial"/>
        <family val="2"/>
        <charset val="204"/>
      </rPr>
      <t xml:space="preserve"> БД ПМО URL:http://www.gks.ru (формы: Число родившихся (без учета мертворожденных) и число умерших). 
</t>
    </r>
  </si>
  <si>
    <r>
      <t xml:space="preserve">Рассчитывается как арифметическая разница между числом прибывших и числом выбывших за отчетный год. Значения показателя могут быть как положительными, так и отрицательными.  </t>
    </r>
    <r>
      <rPr>
        <b/>
        <sz val="10"/>
        <rFont val="Arial"/>
        <family val="2"/>
        <charset val="204"/>
      </rPr>
      <t xml:space="preserve">Источники: </t>
    </r>
    <r>
      <rPr>
        <sz val="10"/>
        <rFont val="Arial"/>
        <family val="2"/>
        <charset val="204"/>
      </rPr>
      <t xml:space="preserve">БД "Официальная статистика" URL: http://region-stat.plo.lan/People/Forms/ByType.aspx (файл: Численность и миграция населения Санкт-Петербурга и Ленинградской области) </t>
    </r>
    <r>
      <rPr>
        <i/>
        <sz val="10"/>
        <rFont val="Arial"/>
        <family val="2"/>
        <charset val="204"/>
      </rPr>
      <t>или</t>
    </r>
    <r>
      <rPr>
        <sz val="10"/>
        <rFont val="Arial"/>
        <family val="2"/>
        <charset val="204"/>
      </rPr>
      <t xml:space="preserve"> БД ПМО URL:http://www.gks.ru (формы: Число прибывших(убывших), миграционный прирост). </t>
    </r>
  </si>
  <si>
    <r>
      <t xml:space="preserve">При прогнозировании показателя учитываются ожидаемые тенденции в развитии экономики и социальной сферы, деятельности предприятий и организаций муниципального образования, ожидаемое увеличение спроса на трудовые ресурсы.  </t>
    </r>
    <r>
      <rPr>
        <b/>
        <sz val="10"/>
        <color theme="1"/>
        <rFont val="Arial"/>
        <family val="2"/>
        <charset val="204"/>
      </rPr>
      <t/>
    </r>
  </si>
  <si>
    <t>Среднесписочная численность работников крупных и средних предприятий и некоммерческих организаций</t>
  </si>
  <si>
    <r>
      <t xml:space="preserve">Среднесписочная численность работников (без внешних совместителей) за отчетный период определяется суммированием среднесписочной численности работников за все месяцы отчетного года и деления полученной суммы на 12 месяцев.
При прогнозировании показателя учитываются демографические процессы и ожидаемые тенденции в развитии экономики и социальной сферы, деятельности предприятий и организаций муниципального образования. Источники:  БД "Официальная статистика" </t>
    </r>
    <r>
      <rPr>
        <i/>
        <sz val="10"/>
        <rFont val="Arial"/>
        <family val="2"/>
        <charset val="204"/>
      </rPr>
      <t>или</t>
    </r>
    <r>
      <rPr>
        <sz val="10"/>
        <rFont val="Arial"/>
        <family val="2"/>
        <charset val="204"/>
      </rPr>
      <t xml:space="preserve">  БД ПМО URL: http://www.gks.ru (раздел "Занятость и зарплата" форма: Среднесписочная численность работников организаций).</t>
    </r>
  </si>
  <si>
    <t xml:space="preserve">Среднемесячная заработная плата работников крупных и средних предприятий и некоммерческих организаций 
</t>
  </si>
  <si>
    <t>Рублей в ценах соотв. лет</t>
  </si>
  <si>
    <r>
      <t xml:space="preserve">Среднемесячная номинальная начисленная заработная плата в отчетном периоде исчисляется на основании сведений, полученных от организаций, делением фонда начисленной заработной платы работников на среднесписочную численность работников и на 12 месяцев. При прогнозировании показателя учитываются тенденции роста (снижения) реальной зарплаты, инфляционные процессы, ожидаемые тенденции в развитии экономики и социальной сферы, деятельности предприятий и организаций муниципального образования. </t>
    </r>
    <r>
      <rPr>
        <b/>
        <sz val="10"/>
        <rFont val="Arial"/>
        <family val="2"/>
        <charset val="204"/>
      </rPr>
      <t xml:space="preserve">Источники: </t>
    </r>
    <r>
      <rPr>
        <sz val="10"/>
        <rFont val="Arial"/>
        <family val="2"/>
        <charset val="204"/>
      </rPr>
      <t xml:space="preserve">БД "Официальная статистика" URL: http://region-stat.plo.lan </t>
    </r>
    <r>
      <rPr>
        <i/>
        <sz val="10"/>
        <rFont val="Arial"/>
        <family val="2"/>
        <charset val="204"/>
      </rPr>
      <t>или</t>
    </r>
    <r>
      <rPr>
        <sz val="10"/>
        <rFont val="Arial"/>
        <family val="2"/>
        <charset val="204"/>
      </rPr>
      <t xml:space="preserve"> БД ПМО URL: http://www.gks.ru (раздел "Занятость и зарплата" форма: Среднемесячная заработная плата работников организаций).            </t>
    </r>
    <r>
      <rPr>
        <b/>
        <sz val="10"/>
        <rFont val="Arial"/>
        <family val="2"/>
        <charset val="204"/>
      </rPr>
      <t xml:space="preserve">                                                                                                               </t>
    </r>
  </si>
  <si>
    <t>Фонд начисленной заработной платы работников крупных и средних предприятий и некоммерческих организаций</t>
  </si>
  <si>
    <r>
      <t xml:space="preserve">Оценка </t>
    </r>
    <r>
      <rPr>
        <sz val="10"/>
        <rFont val="Arial"/>
        <family val="2"/>
        <charset val="204"/>
      </rPr>
      <t>(текущий год n)</t>
    </r>
  </si>
  <si>
    <t>Тыс. руб. в ценах соотв. Лет</t>
  </si>
  <si>
    <r>
      <t xml:space="preserve">Объем отгруженных товаров собственного производства, выполненных работ и услуг собственными силами - стоимость отгруженных или отпущенных в порядке продажи, а также прямого обмена (по договору мены) всех товаров собственного производства, выполненных работ и оказанных услуг собственными силами (без налога на добавленную стоимость, акцизов и аналогичных обязательных платежей). Объем отгруженных товаров представляет собой стоимость тех товаров, которые произведены данным юридическим лицом и фактически отгружены (переданы) в отчетном периоде на сторону (другим юридическим и физическим лицам), включая товары, сданные по акту заказчику на месте, независимо от того, поступили деньги на счет продавца или нет. Объем работ и услуг, выполненных собственными силами, представляет собой стоимость работ и услуг, оказанных (выполненных) организацией другим юридическим и физическим лицам. Данные по показателю приводятся по чистым видам экономической деятельности.
При прогнозировании значений показателей учитываются планы производственной деятельности промышленных предприятий муниципального образования, возможное расширение или сокращение их производственных мощностей, создание новых промышленных предприятий, ожидаемые изменения в применяемых технологиях, уровень спроса на продукцию.                                                                                    </t>
    </r>
    <r>
      <rPr>
        <b/>
        <sz val="10"/>
        <rFont val="Arial"/>
        <family val="2"/>
        <charset val="204"/>
      </rPr>
      <t xml:space="preserve">Источник: </t>
    </r>
    <r>
      <rPr>
        <sz val="10"/>
        <rFont val="Arial"/>
        <family val="2"/>
        <charset val="204"/>
      </rPr>
      <t>БД "Официальная статистика" URL: http://region-stat.plo.lan/ (Раздел "Показатели МО/выбрать год/квартал 217 МО", файл: "Объем отгруженных товаров собственного производства..." p1-t2-1.xls)</t>
    </r>
  </si>
  <si>
    <r>
      <t>Данные приводятся по статистическому показателю "Отгружено товаров собственного производства, выполнено работ и услуг собственными силами по чистым видам экономической деятельности по организациям, не относящимся к субъектам малого предпринимательства (включая средние предприятия), средняя численность работников которых превышает 15 человек"</t>
    </r>
    <r>
      <rPr>
        <b/>
        <sz val="10"/>
        <rFont val="Arial"/>
        <family val="2"/>
        <charset val="204"/>
      </rPr>
      <t xml:space="preserve"> </t>
    </r>
    <r>
      <rPr>
        <b/>
        <sz val="10"/>
        <rFont val="Symbol"/>
        <family val="1"/>
        <charset val="2"/>
      </rPr>
      <t>-</t>
    </r>
    <r>
      <rPr>
        <b/>
        <sz val="10"/>
        <rFont val="Arial"/>
        <family val="2"/>
        <charset val="204"/>
      </rPr>
      <t xml:space="preserve"> </t>
    </r>
    <r>
      <rPr>
        <sz val="10"/>
        <rFont val="Arial"/>
        <family val="2"/>
        <charset val="204"/>
      </rPr>
      <t xml:space="preserve">Раздел С.             
</t>
    </r>
    <r>
      <rPr>
        <b/>
        <sz val="10"/>
        <rFont val="Arial"/>
        <family val="2"/>
        <charset val="204"/>
      </rPr>
      <t xml:space="preserve">Источник: </t>
    </r>
    <r>
      <rPr>
        <sz val="10"/>
        <rFont val="Arial"/>
        <family val="2"/>
        <charset val="204"/>
      </rPr>
      <t>БД "Официальная статистика" URL: http://region-stat.plo.lan/ (Раздел "Показатели МО/выбрать год/квартал 217 МО", файл: "Объем отгруженных товаров собственного производства..." p1-t2-1.xls)</t>
    </r>
  </si>
  <si>
    <r>
      <t xml:space="preserve">Данные приводятся по статистическому показателю "Отгружено товаров собственного производства, выполнено работ и услуг собственными силами по чистым видам экономической деятельности по организациям, не относящимся к субъектам малого предпринимательства (включая средние предприятия), средняя численность работников которых превышает 15 человек" </t>
    </r>
    <r>
      <rPr>
        <sz val="10"/>
        <rFont val="Symbol"/>
        <family val="1"/>
        <charset val="2"/>
      </rPr>
      <t>-</t>
    </r>
    <r>
      <rPr>
        <sz val="10"/>
        <rFont val="Arial"/>
        <family val="2"/>
        <charset val="204"/>
      </rPr>
      <t xml:space="preserve"> Раздел D.             
</t>
    </r>
    <r>
      <rPr>
        <b/>
        <sz val="10"/>
        <rFont val="Arial"/>
        <family val="2"/>
        <charset val="204"/>
      </rPr>
      <t xml:space="preserve">Источник: </t>
    </r>
    <r>
      <rPr>
        <sz val="10"/>
        <rFont val="Arial"/>
        <family val="2"/>
        <charset val="204"/>
      </rPr>
      <t>БД "Официальная статистика" URL: http://region-stat.plo.lan/ (Раздел "Показатели МО/год/квартал 217 МО", файл: "Объем отгруженных товаров собственного производства..." p1-t2-1.xls)</t>
    </r>
  </si>
  <si>
    <r>
      <t xml:space="preserve">Данные приводятся по статистическому показателю "Отгружено товаров собственного производства, выполнено работ и услуг собственными силами по чистым видам экономической деятельности по организациям, не относящимся к субъектам малого предпринимательства (включая средние предприятия), средняя численность работников которых превышает 15 человек" </t>
    </r>
    <r>
      <rPr>
        <sz val="10"/>
        <rFont val="Symbol"/>
        <family val="1"/>
        <charset val="2"/>
      </rPr>
      <t>-</t>
    </r>
    <r>
      <rPr>
        <sz val="10"/>
        <rFont val="Arial"/>
        <family val="2"/>
        <charset val="204"/>
      </rPr>
      <t xml:space="preserve"> по соответствующим разделам ОКВЭД.               
</t>
    </r>
    <r>
      <rPr>
        <b/>
        <sz val="10"/>
        <rFont val="Arial"/>
        <family val="2"/>
        <charset val="204"/>
      </rPr>
      <t xml:space="preserve">Источник: </t>
    </r>
    <r>
      <rPr>
        <sz val="10"/>
        <rFont val="Arial"/>
        <family val="2"/>
        <charset val="204"/>
      </rPr>
      <t>БД "Официальная статистика" URL: http://region-stat.plo.lan/ (Раздел "Показатели МО/выбрать год/квартал 217 МО", файл: "Объем отгруженных товаров собственного производства..." p1-t2-1.xls)</t>
    </r>
  </si>
  <si>
    <r>
      <t>Данные приводятся по статистическому показателю "Отгружено товаров собственного производства, выполнено работ и услуг собственными силами по чистым видам экономической деятельности по организациям, не относящимся к субъектам малого предпринимательства (включая средние предприятия), средняя численность работников которых превышает 15 человек"</t>
    </r>
    <r>
      <rPr>
        <sz val="10"/>
        <rFont val="Symbol"/>
        <family val="1"/>
        <charset val="2"/>
      </rPr>
      <t>-</t>
    </r>
    <r>
      <rPr>
        <sz val="10"/>
        <rFont val="Arial"/>
        <family val="2"/>
        <charset val="204"/>
      </rPr>
      <t xml:space="preserve"> Раздел Е.    
</t>
    </r>
    <r>
      <rPr>
        <b/>
        <sz val="10"/>
        <rFont val="Arial"/>
        <family val="2"/>
        <charset val="204"/>
      </rPr>
      <t>Источник:</t>
    </r>
    <r>
      <rPr>
        <sz val="10"/>
        <rFont val="Arial"/>
        <family val="2"/>
        <charset val="204"/>
      </rPr>
      <t xml:space="preserve"> БД "Официальная статистика" URL: http://region-stat.plo.lan/ (Раздел "Показатели МО/год/квартал 217 МО", файл: "Объем отгруженных товаров собственного производства..." p1-t2-1.xls)   </t>
    </r>
    <r>
      <rPr>
        <b/>
        <sz val="10"/>
        <rFont val="Arial"/>
        <family val="2"/>
        <charset val="204"/>
      </rPr>
      <t xml:space="preserve">
 </t>
    </r>
    <r>
      <rPr>
        <sz val="10"/>
        <rFont val="Arial"/>
        <family val="2"/>
        <charset val="204"/>
      </rPr>
      <t xml:space="preserve">        </t>
    </r>
  </si>
  <si>
    <r>
      <t xml:space="preserve">Объем производства продукции сельского хозяйства формируется как сумма продукции растениеводства и продукции животноводства, произведенной всеми сельхозпроизводителями (сельхоз организациями, крестьянскими (фермерскими) хозяйствами, индивидуальными предпринимателями, хозяйствами населения), в стоимостной оценке в фактически действовавших ценах с досчетом на скрываемое (занижаемое) производство сельскохозяйственной продукции сельскохозяйственными организациями,  крестьянскими (фермерскими) хозяйствами и индивидуальными предпринимателями. При прогнозировании показателя учитываются ожидаемые тенденции в развитии сельского хозяйства муниципального образования, ожидаемые изменения в применяемых технологиях, уровень спроса на сельскохозяйственную продукцию, планы по созданию новых предприятий и ликвидации действующих.                                     </t>
    </r>
    <r>
      <rPr>
        <b/>
        <sz val="10"/>
        <rFont val="Arial"/>
        <family val="2"/>
        <charset val="204"/>
      </rPr>
      <t>Источники:</t>
    </r>
    <r>
      <rPr>
        <sz val="10"/>
        <rFont val="Arial"/>
        <family val="2"/>
        <charset val="204"/>
      </rPr>
      <t xml:space="preserve"> БД ПМО URL:http://www.gks.ru Раздел "Сельское хозяйство" форма  
"Продукция сельского хозяйства (в фактически действовавших ценах)" и "Индекс производства продукции сельского хозяйства (в сопоставимых ценах; в процентах к предыдущему году)"</t>
    </r>
  </si>
  <si>
    <r>
      <t xml:space="preserve">Валовой сбор сельскохозяйственных культур по категориям хозяйств включает в себя объем собранной продукции как с основных, так и с повторных и междурядных посевов в сельскохозяйственных организациях, крестьянских (фермерских) хозяйствах, у индивидуальных предпринимателей и в хозяйствах населения. </t>
    </r>
    <r>
      <rPr>
        <b/>
        <sz val="10"/>
        <rFont val="Arial"/>
        <family val="2"/>
        <charset val="204"/>
      </rPr>
      <t xml:space="preserve">Источники: </t>
    </r>
    <r>
      <rPr>
        <sz val="10"/>
        <rFont val="Arial"/>
        <family val="2"/>
        <charset val="204"/>
      </rPr>
      <t>БД ПМО URL: http://www.gks.ru (Раздел "Сельское хозяйство" форма  Продукция растениеводства (в фактически действовавших ценах) Индекс производства продукции растениеводства (в сопоставимых ценах; в процентах к предыдущему году)</t>
    </r>
  </si>
  <si>
    <r>
      <t xml:space="preserve">Продукция растениеводства включает стоимость сырых продуктов, полученных от урожая отчетного года, и изменение стоимости незавершенного производства в растениеводстве (посадка и выращивание до плодоношения сельскохозяйственных культур и многолетних насаждений) от  начала к концу отчетного года.                                                                                                                 </t>
    </r>
    <r>
      <rPr>
        <b/>
        <sz val="10"/>
        <rFont val="Arial"/>
        <family val="2"/>
        <charset val="204"/>
      </rPr>
      <t xml:space="preserve">Источники: </t>
    </r>
    <r>
      <rPr>
        <sz val="10"/>
        <rFont val="Arial"/>
        <family val="2"/>
        <charset val="204"/>
      </rPr>
      <t>БД ПМО URL:http://www.gks.ru</t>
    </r>
    <r>
      <rPr>
        <b/>
        <sz val="10"/>
        <rFont val="Arial"/>
        <family val="2"/>
        <charset val="204"/>
      </rPr>
      <t xml:space="preserve"> </t>
    </r>
    <r>
      <rPr>
        <sz val="10"/>
        <rFont val="Arial"/>
        <family val="2"/>
        <charset val="204"/>
      </rPr>
      <t>(Раздел "Сельское хозяйство" форма Продукция растениеводства).</t>
    </r>
    <r>
      <rPr>
        <b/>
        <sz val="10"/>
        <rFont val="Arial"/>
        <family val="2"/>
        <charset val="204"/>
      </rPr>
      <t xml:space="preserve">  </t>
    </r>
    <r>
      <rPr>
        <sz val="10"/>
        <rFont val="Arial"/>
        <family val="2"/>
        <charset val="204"/>
      </rPr>
      <t>Продукция растениеводства (в фактически действовавших ценах), Индекс производства продукции растениеводства (в сопоставимых ценах; в процентах к предыдущему году)</t>
    </r>
  </si>
  <si>
    <r>
      <t xml:space="preserve">Продукция животноводства включает стоимость продукции, полученной в результате выращивания и хозяйственного использования сельскохозяйственных животных и птицы. </t>
    </r>
    <r>
      <rPr>
        <b/>
        <sz val="10"/>
        <rFont val="Arial"/>
        <family val="2"/>
        <charset val="204"/>
      </rPr>
      <t xml:space="preserve">Источники: </t>
    </r>
    <r>
      <rPr>
        <sz val="10"/>
        <rFont val="Arial"/>
        <family val="2"/>
        <charset val="204"/>
      </rPr>
      <t>БД ПМО URL: http://www.gks.ru (Раздел "Сельское хозяйство" форма Продукция животноводства).  
Продукция животноводства (в фактически действовавших ценах)
Индекс производства продукции животноводства (в сопоставимых ценах; в процентах к предыдущему году)</t>
    </r>
  </si>
  <si>
    <r>
      <t xml:space="preserve">Валовой сбор сельскохозяйственных культур по категориям хозяйств включает в себя объем собранной продукции как с основных, так и с повторных и междурядных посевов в сельскохозяйственных организациях, крестьянских (фермерских) хозяйствах, у индивидуальных предпринимателей и в хозяйствах населения. </t>
    </r>
    <r>
      <rPr>
        <b/>
        <sz val="10"/>
        <rFont val="Arial"/>
        <family val="2"/>
        <charset val="204"/>
      </rPr>
      <t xml:space="preserve">Источники: </t>
    </r>
    <r>
      <rPr>
        <sz val="10"/>
        <rFont val="Arial"/>
        <family val="2"/>
        <charset val="204"/>
      </rPr>
      <t>БД ПМО URL: http://www.gks.ru (Раздел "Сельское хозяйство" форма Продукция животноводства (в фактически действовавших ценах), Индекс производства продукции животноводства (в сопоставимых ценах; в процентах к предыдущему году)</t>
    </r>
  </si>
  <si>
    <r>
      <t>Включает продукцию, произведенную предприятием (независимо от вида основной деятельности) как из собственных сырья и материалов, так и из неоплачиваемых сырья и материалов заказчика, предназначенную для отпуска другим юридическим и физическим лицам, своему капитальному строительству и своим подразделениям, зачисленную в состав основных средств или оборотных активов (например, спецодежда), выданную своим работникам в счет оплаты труда, а также израсходованную на собственные производственные нужды. Данные приводятся в соответствии с Общероссийским классификатором продукции по видам экономической деятельности</t>
    </r>
    <r>
      <rPr>
        <sz val="10"/>
        <rFont val="Arial"/>
        <family val="2"/>
        <charset val="204"/>
      </rPr>
      <t>. При прогнозировании значений показателей учитываются планы производственной деятельности предприятий муниципального образования, возможное расширение или сокращение их производственных мощностей, создание новых промышленных предприятий, ожидаемые изменения в применяемых технологиях, уровень спроса на продукцию.  Источником данных могут служить выборочные опросы предприятий, расположенных на территории района.</t>
    </r>
  </si>
  <si>
    <r>
      <t>Оборот розничной торговли – выручка от продажи товаров населению для личного потребления или использования в домашнем хозяйстве за наличный расчет или оплаченных по кредитным карточкам, расчетным чекам банков, по перечислениям со счетов вкладчиков, по поручению физических лиц без открытия счета, посредством платежных карт (электронных денег). Стоимость товаров, проданных (отпущенных) отдельным категориям населения со скидкой, или полностью оплаченных органами социальной защиты, включается в оборот розничной торговли в полном объеме. Не включается стоимость товаров, проданных (отпущенных) из розничной торговой сети юридическим лицам (в том числе организациям социальной сферы, спецпотребителям и т.п.) и индивидуальным предпринимателям, и оборот общественного питания. Сведения приводятся по организациям, не относящимся к субъектам малого предпринимательства, в фактических продажных ценах, включающих  торговую наценку, налог на добавленную стоимость и аналогичные обязательные платежи. При прогнозировании показателя учитываются ожидаемые тенденции изменения реальных денежных доходов населения,  развития сети розничной торговли, потребительских предпочтениях жителей, включая выбор места приобретения дорогостоящих товаров длительного использования (в муниципальном образовании или за его пределами).</t>
    </r>
    <r>
      <rPr>
        <b/>
        <sz val="10"/>
        <rFont val="Arial"/>
        <family val="2"/>
        <charset val="204"/>
      </rPr>
      <t xml:space="preserve">                                                                              Источники: </t>
    </r>
    <r>
      <rPr>
        <sz val="10"/>
        <rFont val="Arial"/>
        <family val="2"/>
        <charset val="204"/>
      </rPr>
      <t xml:space="preserve">БД "Официальная статистика" URL: http://region-stat.plo.lan/ (Раздел "Показатели МО/год/квартал 217 МО", файл:  Оборот розничной торговли, общественного питания и объем платных услуг населению по организациям Ленинградской области p1-t3m.xls) </t>
    </r>
    <r>
      <rPr>
        <i/>
        <sz val="10"/>
        <rFont val="Arial"/>
        <family val="2"/>
        <charset val="204"/>
      </rPr>
      <t>или</t>
    </r>
    <r>
      <rPr>
        <b/>
        <sz val="10"/>
        <rFont val="Arial"/>
        <family val="2"/>
        <charset val="204"/>
      </rPr>
      <t xml:space="preserve"> </t>
    </r>
    <r>
      <rPr>
        <sz val="10"/>
        <rFont val="Arial"/>
        <family val="2"/>
        <charset val="204"/>
      </rPr>
      <t>БД ПМО URL:http://www.gks.ru (Раздел "Розничная торговля и общественное питание" форма Оборот розничной торговли (без субъектов малого предпринимательства)</t>
    </r>
  </si>
  <si>
    <r>
      <t xml:space="preserve">Определяется как денежный эквивалент объема услуг, оказанных резидентами российской экономики  гражданам России, а также гражданам других государств, потребляющим те или иные услуги на территории муниципального образования. Показатель включает: бытовые, транспортные, услуги связи, жилищные, коммунальные, услуги гостиниц и аналогичных средств размещения, услуги системы образования, культуры, туристские, услуги физической культуры и спорта, медицинские, санаторно-оздоровительные, ветеринарные, услуги правового характера, социальные услуги, предоставляемые гражданам пожилого возраста и инвалидам и другие. При прогнозировании значений показателя учитываются ожидаемые тенденции изменения реальных денежных доходов населения,  развития сети организаций, оказывающих населению платные услуги, тарифная политика, изменения в структуре оказания платных услуг.                                                                                                  </t>
    </r>
    <r>
      <rPr>
        <b/>
        <sz val="10"/>
        <rFont val="Arial"/>
        <family val="2"/>
        <charset val="204"/>
      </rPr>
      <t xml:space="preserve">Источник: </t>
    </r>
    <r>
      <rPr>
        <sz val="10"/>
        <rFont val="Arial"/>
        <family val="2"/>
        <charset val="204"/>
      </rPr>
      <t xml:space="preserve"> БД "Официальная статистика" URL: http://region-stat.plo.lan/ (Раздел "Показатели МО/выбрать год/квартал 217 МО", файл:  Оборот розничной торговли, общественного питания и объем платных услуг населению по организациям Ленинградской области p1-t3m.xls) </t>
    </r>
  </si>
  <si>
    <r>
      <t xml:space="preserve">Отражаются инвестиции в основной капитал, осуществляемые всеми юридическими лицами (кроме субъектов малого предпринимательства)  -  коммерческими и некоммерческими организациями всех форм собственности, осуществляющими все виды экономической деятельности, расположенными на территории муниципального образования.                                                   </t>
    </r>
    <r>
      <rPr>
        <b/>
        <sz val="10"/>
        <rFont val="Arial"/>
        <family val="2"/>
        <charset val="204"/>
      </rPr>
      <t>Источники:</t>
    </r>
    <r>
      <rPr>
        <sz val="10"/>
        <rFont val="Arial"/>
        <family val="2"/>
        <charset val="204"/>
      </rPr>
      <t xml:space="preserve">  БД "Официальная статистика" URL: http://region-stat.plo.lan/ (Раздел "Показатели МО/выбрать год/квартал 217 МО", файл Инвестиции в основной капитал p2-t4-1.xls) </t>
    </r>
    <r>
      <rPr>
        <i/>
        <sz val="10"/>
        <rFont val="Arial"/>
        <family val="2"/>
        <charset val="204"/>
      </rPr>
      <t>или</t>
    </r>
    <r>
      <rPr>
        <sz val="10"/>
        <rFont val="Arial"/>
        <family val="2"/>
        <charset val="204"/>
      </rPr>
      <t xml:space="preserve"> БД ПМО URL:http://www.gks.ru (Раздел "Инвестиции в основной капитал" форма Инвестиции в основной капитал, осуществляемые организациями, находящимися на территории муниципального образования). </t>
    </r>
  </si>
  <si>
    <r>
      <t xml:space="preserve">Сведения об инвестициях в основной капитал по источникам финансирования в разрезе видов экономической деятельности по организациям, не относящимся к субъектам малого предпринимательства, в разрезе муниципальных образований Ленинградской области.  </t>
    </r>
    <r>
      <rPr>
        <b/>
        <sz val="10"/>
        <rFont val="Arial"/>
        <family val="2"/>
        <charset val="204"/>
      </rPr>
      <t xml:space="preserve">                                                                                    </t>
    </r>
    <r>
      <rPr>
        <sz val="10"/>
        <rFont val="Arial"/>
        <family val="2"/>
        <charset val="204"/>
      </rPr>
      <t xml:space="preserve">
</t>
    </r>
    <r>
      <rPr>
        <b/>
        <sz val="10"/>
        <rFont val="Arial"/>
        <family val="2"/>
        <charset val="204"/>
      </rPr>
      <t xml:space="preserve">Источник: </t>
    </r>
    <r>
      <rPr>
        <sz val="10"/>
        <rFont val="Arial"/>
        <family val="2"/>
        <charset val="204"/>
      </rPr>
      <t xml:space="preserve"> БД "Официальная статистика" URL: http://region-stat.plo.lan/ ((Раздел "Показатели МО/выбрать год/квартал 217 МО" архивные файлы: инв_а_41хххххх.xls, или инв_41хххххх.xls) </t>
    </r>
  </si>
  <si>
    <r>
      <t xml:space="preserve">Данные приводятся по статистическому показателю "Отгружено товаров собственного производства, выполнено работ и услуг собственными силами по чистым видам экономической деятельности по организациям, не относящимся к субъектам малого предпринимательства (включая средние предприятия), средняя численность работников которых превышает 15 человек"- Раздел F.    
</t>
    </r>
    <r>
      <rPr>
        <b/>
        <sz val="10"/>
        <rFont val="Arial"/>
        <family val="2"/>
        <charset val="204"/>
      </rPr>
      <t>Источник:</t>
    </r>
    <r>
      <rPr>
        <sz val="10"/>
        <rFont val="Arial"/>
        <family val="2"/>
        <charset val="204"/>
      </rPr>
      <t xml:space="preserve"> БД "Официальная статистика" URL: http://region-stat.plo.lan/ (Раздел "Показатели МО/выбрать год/квартал 217 МО", файл: "Объем отгруженных товаров собственного производства..." p1-t2-1.xls)
        </t>
    </r>
  </si>
  <si>
    <r>
      <t xml:space="preserve">Показывается общая площадь жилых помещений во введенных жилых и нежилых зданиях, построенных в отчетном периоде на территории муниципального образования:
- организациями-застройщиками (юридическими лицами), независимо от их местонахождения, которым органами местного самоуправления муниципальных образований (поселений, муниципальных районов, городских округов) были выданы и оформлены в установленном порядке "Разрешения на ввод объекта в эксплуатацию" на завершенные строительством жилые дома, а также на жилые помещения в составе нежилых зданий; 
- населением за счет собственных и заемных средств.
Учитывается общая площадь жилых помещений во введенных жилых домах за счет нового строительства и прирост площадей за счет реконструкции.
Данные по объектам, на которые были выданы разрешения на ввод объекта за счет капитального ремонта, не включаются.                                              В общую площадь введенных жилых домов не входит площадь вестибюлей, тамбуров, лестничных клеток, лифтовых холлов, общих коридоров, а также площадь в жилых домах, предназначенная для встроено-пристроенных помещений. При прогнозировании показателя учитываются ожидаемые масштабы жилищного строительства, зависящие от уровня платежеспособного спроса, наличия свободных территорий, мощностей строительных организаций. 
</t>
    </r>
    <r>
      <rPr>
        <b/>
        <sz val="10"/>
        <rFont val="Arial"/>
        <family val="2"/>
        <charset val="204"/>
      </rPr>
      <t>Источник</t>
    </r>
    <r>
      <rPr>
        <sz val="10"/>
        <rFont val="Arial"/>
        <family val="2"/>
        <charset val="204"/>
      </rPr>
      <t>:   БД "Официальная статистика" URL: http://region-stat.plo.lan/ (Раздел "Показатели МО/год/квартал 18 МО", файл: "Введено в дествие жилых домов..." R1-t10-1.xls) или БД ГМО URL:http://www.gks.ru (Раздел "Строительство жилья" форма Введено в действие жилых домов на территории муниципального образования - есть по поселениям)</t>
    </r>
  </si>
  <si>
    <r>
      <t xml:space="preserve">Показываются индивидуальные жилые дома, построенные населением за счет собственных и заемных средств. </t>
    </r>
    <r>
      <rPr>
        <b/>
        <sz val="10"/>
        <rFont val="Arial"/>
        <family val="2"/>
        <charset val="204"/>
      </rPr>
      <t xml:space="preserve">Источник: </t>
    </r>
    <r>
      <rPr>
        <sz val="10"/>
        <rFont val="Arial"/>
        <family val="2"/>
        <charset val="204"/>
      </rPr>
      <t>БД ПМО URL:http://www.gks.ru (Раздел "Строительство жилья" форма Введено в действие индивидуальных жилых домов на территории муниципального образования).</t>
    </r>
  </si>
  <si>
    <r>
      <t xml:space="preserve">Показатель рассчитывается как отношение всего жилищного фонда на конец года на численность постоянного населения по состоянию на эту же дату. При прогнозировании показателя учитываются ожидаемые изменения в параметрах жилищного фонда с учетом процессов ввода в действие объектов нового строительства, выбытия жилищного фонда в связи со сносом, постановкой на капитальный ремонт и реконструкцию, переводом в нежилой фонд, а также данные прогноза численности постоянного населения муниципального образования.                                                                                         </t>
    </r>
    <r>
      <rPr>
        <b/>
        <sz val="10"/>
        <rFont val="Arial"/>
        <family val="2"/>
        <charset val="204"/>
      </rPr>
      <t xml:space="preserve">Источник: </t>
    </r>
    <r>
      <rPr>
        <sz val="10"/>
        <rFont val="Arial"/>
        <family val="2"/>
        <charset val="204"/>
      </rPr>
      <t xml:space="preserve">БД ПМО URL:http://www.gks.ru (Раздел "Строительство жилья" форма Общая площадь жилых помещений, приходящаяся в среднем на одного жителя – всего). </t>
    </r>
  </si>
  <si>
    <r>
      <t>Данные приводятся по статистическому показателю "Отгружено товаров собственного производства, выполнено работ и услуг собственными силами по чистым видам экономической деятельности по организациям, не относящимся к субъектам малого предпринимательства (включая средние предприятия), средняя численность работников которых превышает 15 человек"</t>
    </r>
    <r>
      <rPr>
        <b/>
        <sz val="10"/>
        <rFont val="Arial"/>
        <family val="2"/>
        <charset val="204"/>
      </rPr>
      <t xml:space="preserve"> </t>
    </r>
    <r>
      <rPr>
        <sz val="10"/>
        <rFont val="Arial"/>
        <family val="2"/>
        <charset val="204"/>
      </rPr>
      <t xml:space="preserve">по разделу "Деятельность сухопутного транспорта". При прогнозировании показателя учитываются ожидаемые тенденции изменения параметров транспортной системы муниципального образования (включая транспортную инфраструктуру), ситуация на рынке транспортных услуг, уровень платежеспособного  спроса, производственные мощности транспортных организаций.                                  </t>
    </r>
    <r>
      <rPr>
        <b/>
        <sz val="10"/>
        <rFont val="Arial"/>
        <family val="2"/>
        <charset val="204"/>
      </rPr>
      <t>Источник:</t>
    </r>
    <r>
      <rPr>
        <sz val="10"/>
        <rFont val="Arial"/>
        <family val="2"/>
        <charset val="204"/>
      </rPr>
      <t xml:space="preserve"> БД "Официальная статистика" URL: http://region-stat.plo.lan/ (Раздел "Показатели МО/выбрать год/квартал 217 МО", файл: архив отгр_чист_41122015.rar)                                        </t>
    </r>
  </si>
  <si>
    <t>Протяженность автодорог общего пользования местного значения (на конец года)</t>
  </si>
  <si>
    <r>
      <t>К автомобильным дорогам общего пользования относятся автомобильные дороги, предназначенные для движения транспортных средств неограниченного круга лиц. Протяженность автомобильных дорог складывается из протяженности дорог с твердым покрытием и грунтовым. Согласно Федеральному закону от 8 ноября 2007 г.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 с изменениями, к автомобильным дорогам общего пользования местного значения относятся  автомобильные дороги общего пользования местного значения, находящиеся  в собственности муниципального образования на основе вещного права (на балансе муниципального образования, в хозяйственном ведении, в оперативном управлении, в казне муниципального образования и т.д.).</t>
    </r>
    <r>
      <rPr>
        <b/>
        <sz val="10"/>
        <rFont val="Arial"/>
        <family val="2"/>
        <charset val="204"/>
      </rPr>
      <t xml:space="preserve">                                                                           Источник:  </t>
    </r>
    <r>
      <rPr>
        <sz val="10"/>
        <rFont val="Arial"/>
        <family val="2"/>
        <charset val="204"/>
      </rPr>
      <t>БД "Официальная статистика" URL: http://region-stat.plo.lan/mo/Lists/Files/GetFilesByFolder.aspx?path=%5c2015%5c%D0%93%D0%BE%D0%B4 (файл: Протяженность дорог 3-ДГ (МО)</t>
    </r>
  </si>
  <si>
    <r>
      <t xml:space="preserve">Протяженность автодорог общего пользования местного значения с твердым покрытием, </t>
    </r>
    <r>
      <rPr>
        <sz val="10"/>
        <color theme="1"/>
        <rFont val="Arial"/>
        <family val="2"/>
        <charset val="204"/>
      </rPr>
      <t xml:space="preserve"> (на конец года)
</t>
    </r>
  </si>
  <si>
    <r>
      <t xml:space="preserve">К твердому покрытию автомобильных дорог относятся: усовершенствованное покрытие (цементобетонное, асфальтобетонное, из щебня и гравия, обработанных вяжущими материалами), а также щебеночное, гравийное и мостовое покрытие.                                                                                                        </t>
    </r>
    <r>
      <rPr>
        <b/>
        <sz val="10"/>
        <rFont val="Arial"/>
        <family val="2"/>
        <charset val="204"/>
      </rPr>
      <t xml:space="preserve"> Источник: </t>
    </r>
    <r>
      <rPr>
        <sz val="10"/>
        <rFont val="Arial"/>
        <family val="2"/>
        <charset val="204"/>
      </rPr>
      <t xml:space="preserve">БД ПМО URL:http://www.gks.ru (форма Протяженность автодорог общего пользова-ния местного значения, находящихся в соб-ственности муниципального образования (на конец года).
</t>
    </r>
  </si>
  <si>
    <r>
      <t>Удельный вес автомобильных дорог</t>
    </r>
    <r>
      <rPr>
        <sz val="10"/>
        <color rgb="FFFF0000"/>
        <rFont val="Arial"/>
        <family val="2"/>
        <charset val="204"/>
      </rPr>
      <t xml:space="preserve"> </t>
    </r>
    <r>
      <rPr>
        <sz val="10"/>
        <color theme="1"/>
        <rFont val="Arial"/>
        <family val="2"/>
        <charset val="204"/>
      </rPr>
      <t>с твердым покрытием в общей протяженности автомобильных дорог общего пользования</t>
    </r>
  </si>
  <si>
    <t>При прогнозировании показателя учитывается пропускная способность дневных учреждений общего образования, количество обучающихся (в данный год и в будущем) детей, планы открытия новых учреждений общего образования</t>
  </si>
  <si>
    <r>
      <t xml:space="preserve">Оборот общественного питания - выручка от продажи собственной кулинарной продукции и покупных товаров без кулинарной обработки населению для потребления, главным образом, на месте, а также организациям и индивидуальным предпринимателям для организации питания различных контингентов населения. Включается стоимость кулинарной продукции и покупных товаров, проданных (отпущенных): работникам организаций с последующим удержанием из заработной платы; на дом по заказам населения; на рабочие места по заказам организаций и индивидуальных предпринимателей; транспортным организациям в пути следования сухопутного, воздушного, водного транспорта; для обслуживания приемов, банкетов и т. п.; организациями общественного питания организациям социальной сферы (школам, больницам, санаториям, домам престарелых и т.п.) в объеме фактической стоимости питания; по абонементам, талонам и т.п. в объеме фактической стоимости питания; учащимся школ за счет родительской платы, а также в столовых школ, техникумов, высших учебных заведений и других образовательных учреждениях за наличный расчет. Сведения приводятся по организациям, не относящимся к субъектам малого предпринимательства, в фактических продажных ценах, включающих наценку общественного питания, налог на добавленную стоимость и аналогичные обязательные платежи. При прогнозировании показателя учитываются ожидаемые тенденции изменения реальных денежных доходов населения,  развития сети общественного питания, потребительских предпочтениях жителей  (включая выбор мест обеда, ужина, проведения торжеств). </t>
    </r>
    <r>
      <rPr>
        <b/>
        <sz val="10"/>
        <rFont val="Arial"/>
        <family val="2"/>
        <charset val="204"/>
      </rPr>
      <t xml:space="preserve">Источники:  </t>
    </r>
    <r>
      <rPr>
        <sz val="10"/>
        <rFont val="Arial"/>
        <family val="2"/>
        <charset val="204"/>
      </rPr>
      <t xml:space="preserve"> БД "Официальная статистика" URL: http://region-stat.plo.lan/ (Раздел "Показатели МО/год/квартал 217 МО", файл:  Оборот розничной торговли, общественного питания и объем платных услуг населению по организациям Ленинградской области p1-t3m.xls) или БД ПМО URL:http://www.gks.ru (Раздел "Розничная торговля и общественное питание" форма Оборот общественного питания)</t>
    </r>
  </si>
  <si>
    <t xml:space="preserve"> (текущий год n)</t>
  </si>
  <si>
    <t>Оценка</t>
  </si>
  <si>
    <t>НАЗВАНИЕ МУНИЦИПАЛЬНОГО ОБРАЗОВАНИЯ</t>
  </si>
  <si>
    <t>Рассчитывается как разность общих коэффициентов рождаемости и смертности. Исчисляется в промилле.</t>
  </si>
  <si>
    <t>Численность населения среднегодовая</t>
  </si>
  <si>
    <t>Показатель рассчитывается и используется для оценки коэффициентов рождаемости и смертности. В последнем году прогнозируемого периода формула содержит расчет численности населения на 1 января (n+4) года.</t>
  </si>
  <si>
    <t>2015
(год n-1)</t>
  </si>
  <si>
    <t xml:space="preserve"> 2016
(текущий год n)</t>
  </si>
  <si>
    <t>2017
n+1</t>
  </si>
  <si>
    <t>2018
n+2</t>
  </si>
  <si>
    <t>2019 
n+3</t>
  </si>
  <si>
    <t>0,023</t>
  </si>
  <si>
    <t>0,022</t>
  </si>
  <si>
    <t>0,024</t>
  </si>
  <si>
    <t>0,002</t>
  </si>
  <si>
    <t>Таблица 2 — Форма «Основные показатели прогноза социально-экономического развития муниципального образования на 2017 год (очередной финансовый год) и плановый период 2018 и 2019 годов (на среднесрочный период)»</t>
  </si>
  <si>
    <t>Таблица 2 — Форма «Основные показатели прогноза социально-экономического развития муниципального образования на 2017 год (очередной финансовый год) и плановый период 2018 и 2019 годов (на среднесрочный период)» (продолжение)</t>
  </si>
  <si>
    <t>Администрация Красноборского городского поселения Тосненского района Ленинградской области</t>
  </si>
  <si>
    <r>
      <t>Данные приводятся по статистическому показателю "Отгружено товаров собственного производства, выполнено работ и услуг собственными силами по чистым видам экономической деятельности по организациям, не относящимся к субъектам малого предпринимательства (включая средние предприятия), средняя численность работников которых превышает 15 человек"</t>
    </r>
    <r>
      <rPr>
        <sz val="10"/>
        <rFont val="Symbol"/>
        <family val="1"/>
        <charset val="2"/>
      </rPr>
      <t>-</t>
    </r>
    <r>
      <rPr>
        <sz val="10"/>
        <rFont val="Arial"/>
        <family val="2"/>
        <charset val="204"/>
      </rPr>
      <t xml:space="preserve"> Раздел Е.    
</t>
    </r>
    <r>
      <rPr>
        <b/>
        <sz val="10"/>
        <rFont val="Arial"/>
        <family val="2"/>
        <charset val="204"/>
      </rP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</si>
</sst>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quot; &quot;???/???"/>
  </numFmts>
  <fonts count="21" x14ac:knownFonts="1">
    <font>
      <sz val="11"/>
      <color theme="1"/>
      <name val="Calibri"/>
      <family val="2"/>
      <charset val="204"/>
      <scheme val="minor"/>
    </font>
    <font>
      <b/>
      <sz val="10"/>
      <color theme="1"/>
      <name val="Arial"/>
      <family val="2"/>
      <charset val="204"/>
    </font>
    <font>
      <sz val="10"/>
      <color theme="1"/>
      <name val="Arial"/>
      <family val="2"/>
      <charset val="204"/>
    </font>
    <font>
      <u/>
      <sz val="11"/>
      <color theme="10"/>
      <name val="Calibri"/>
      <family val="2"/>
      <charset val="204"/>
    </font>
    <font>
      <b/>
      <sz val="14"/>
      <color theme="1"/>
      <name val="Calibri"/>
      <family val="2"/>
      <charset val="204"/>
      <scheme val="minor"/>
    </font>
    <font>
      <sz val="14"/>
      <color theme="1"/>
      <name val="Calibri"/>
      <family val="2"/>
      <charset val="204"/>
      <scheme val="minor"/>
    </font>
    <font>
      <sz val="10"/>
      <name val="Arial"/>
      <family val="2"/>
      <charset val="204"/>
    </font>
    <font>
      <sz val="10"/>
      <color rgb="FFC00000"/>
      <name val="Arial"/>
      <family val="2"/>
      <charset val="204"/>
    </font>
    <font>
      <b/>
      <sz val="10"/>
      <name val="Arial"/>
      <family val="2"/>
      <charset val="204"/>
    </font>
    <font>
      <u/>
      <sz val="10"/>
      <name val="Arial"/>
      <family val="2"/>
      <charset val="204"/>
    </font>
    <font>
      <sz val="10"/>
      <color rgb="FFFF0000"/>
      <name val="Arial"/>
      <family val="2"/>
      <charset val="204"/>
    </font>
    <font>
      <sz val="12"/>
      <color rgb="FF000000"/>
      <name val="Times New Roman"/>
      <family val="1"/>
      <charset val="204"/>
    </font>
    <font>
      <sz val="8"/>
      <name val="Arial Cyr"/>
      <family val="2"/>
      <charset val="204"/>
    </font>
    <font>
      <i/>
      <sz val="10"/>
      <name val="Arial"/>
      <family val="2"/>
      <charset val="204"/>
    </font>
    <font>
      <u/>
      <sz val="10"/>
      <name val="Calibri"/>
      <family val="2"/>
      <charset val="204"/>
    </font>
    <font>
      <b/>
      <sz val="10"/>
      <name val="Symbol"/>
      <family val="1"/>
      <charset val="2"/>
    </font>
    <font>
      <sz val="10"/>
      <name val="Symbol"/>
      <family val="1"/>
      <charset val="2"/>
    </font>
    <font>
      <b/>
      <sz val="14"/>
      <name val="Calibri"/>
      <family val="2"/>
      <charset val="204"/>
      <scheme val="minor"/>
    </font>
    <font>
      <sz val="14"/>
      <name val="Calibri"/>
      <family val="2"/>
      <charset val="204"/>
      <scheme val="minor"/>
    </font>
    <font>
      <sz val="11"/>
      <color rgb="FFFF0000"/>
      <name val="Calibri"/>
      <family val="2"/>
      <charset val="204"/>
      <scheme val="minor"/>
    </font>
    <font>
      <sz val="11"/>
      <name val="Calibri"/>
      <family val="2"/>
      <charset val="204"/>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272">
    <xf numFmtId="0" fontId="0" fillId="0" borderId="0" xfId="0"/>
    <xf numFmtId="0" fontId="2" fillId="0" borderId="5" xfId="0" applyFont="1" applyBorder="1" applyAlignment="1">
      <alignment horizontal="center" wrapText="1"/>
    </xf>
    <xf numFmtId="0" fontId="1" fillId="0" borderId="2" xfId="0" applyFont="1" applyBorder="1" applyAlignment="1">
      <alignment horizontal="justify" vertical="top" wrapText="1"/>
    </xf>
    <xf numFmtId="0" fontId="2" fillId="0" borderId="5" xfId="0" applyFont="1" applyBorder="1" applyAlignment="1">
      <alignment horizontal="justify" vertical="top" wrapText="1"/>
    </xf>
    <xf numFmtId="0" fontId="2" fillId="0" borderId="8" xfId="0" applyFont="1" applyBorder="1" applyAlignment="1">
      <alignment horizontal="justify" vertical="top" wrapText="1"/>
    </xf>
    <xf numFmtId="0" fontId="1" fillId="0" borderId="5" xfId="0" applyFont="1" applyBorder="1" applyAlignment="1">
      <alignment horizontal="justify" vertical="top" wrapText="1"/>
    </xf>
    <xf numFmtId="49" fontId="1" fillId="0" borderId="2" xfId="0" applyNumberFormat="1" applyFont="1" applyBorder="1" applyAlignment="1">
      <alignment horizontal="justify" vertical="top" wrapText="1"/>
    </xf>
    <xf numFmtId="49" fontId="2" fillId="0" borderId="11" xfId="0" applyNumberFormat="1" applyFont="1" applyBorder="1" applyAlignment="1">
      <alignment horizontal="justify" vertical="top" wrapText="1"/>
    </xf>
    <xf numFmtId="0" fontId="2" fillId="0" borderId="11" xfId="0" applyFont="1" applyBorder="1" applyAlignment="1">
      <alignment horizontal="justify" vertical="top" wrapText="1"/>
    </xf>
    <xf numFmtId="49" fontId="6" fillId="0" borderId="2" xfId="0" applyNumberFormat="1" applyFont="1" applyFill="1" applyBorder="1" applyAlignment="1">
      <alignment horizontal="justify" vertical="top" wrapText="1"/>
    </xf>
    <xf numFmtId="0" fontId="6" fillId="0" borderId="5" xfId="0" applyFont="1" applyFill="1" applyBorder="1" applyAlignment="1">
      <alignment horizontal="justify" vertical="top" wrapText="1"/>
    </xf>
    <xf numFmtId="0" fontId="2" fillId="0" borderId="5" xfId="0" applyFont="1" applyFill="1" applyBorder="1" applyAlignment="1">
      <alignment horizontal="justify" vertical="top" wrapText="1"/>
    </xf>
    <xf numFmtId="0" fontId="1" fillId="0" borderId="4" xfId="0" applyFont="1" applyBorder="1" applyAlignment="1">
      <alignment horizontal="center" wrapText="1"/>
    </xf>
    <xf numFmtId="0" fontId="2" fillId="0" borderId="2" xfId="0" applyFont="1" applyBorder="1" applyAlignment="1">
      <alignment horizontal="justify" vertical="top" wrapText="1"/>
    </xf>
    <xf numFmtId="0" fontId="2" fillId="0" borderId="2" xfId="0" applyFont="1" applyFill="1" applyBorder="1" applyAlignment="1">
      <alignment horizontal="justify" vertical="top" wrapText="1"/>
    </xf>
    <xf numFmtId="49" fontId="2" fillId="0" borderId="2" xfId="0" applyNumberFormat="1" applyFont="1" applyBorder="1" applyAlignment="1">
      <alignment horizontal="justify" vertical="top" wrapText="1"/>
    </xf>
    <xf numFmtId="49" fontId="2" fillId="0" borderId="2" xfId="0" applyNumberFormat="1" applyFont="1" applyBorder="1" applyAlignment="1">
      <alignment horizontal="justify" vertical="top" wrapText="1"/>
    </xf>
    <xf numFmtId="0" fontId="2" fillId="0" borderId="3" xfId="0" applyFont="1" applyBorder="1" applyAlignment="1">
      <alignment horizontal="justify" vertical="top" wrapText="1"/>
    </xf>
    <xf numFmtId="49" fontId="8" fillId="0" borderId="2" xfId="0" applyNumberFormat="1" applyFont="1" applyFill="1" applyBorder="1" applyAlignment="1">
      <alignment horizontal="justify" vertical="top" wrapText="1"/>
    </xf>
    <xf numFmtId="0" fontId="6" fillId="0" borderId="8" xfId="0" applyFont="1" applyFill="1" applyBorder="1" applyAlignment="1">
      <alignment horizontal="justify" vertical="top" wrapText="1"/>
    </xf>
    <xf numFmtId="49" fontId="6" fillId="0" borderId="2" xfId="0" applyNumberFormat="1" applyFont="1" applyBorder="1" applyAlignment="1">
      <alignment horizontal="justify" vertical="top" wrapText="1"/>
    </xf>
    <xf numFmtId="0" fontId="6" fillId="0" borderId="5" xfId="0" applyFont="1" applyBorder="1" applyAlignment="1">
      <alignment horizontal="justify" vertical="top" wrapText="1"/>
    </xf>
    <xf numFmtId="0" fontId="2" fillId="0" borderId="1" xfId="0" applyFont="1" applyBorder="1" applyAlignment="1">
      <alignment horizontal="justify" vertical="top" wrapText="1"/>
    </xf>
    <xf numFmtId="0" fontId="2" fillId="0" borderId="7" xfId="0" applyFont="1" applyBorder="1" applyAlignment="1">
      <alignment horizontal="justify" vertical="top" wrapText="1"/>
    </xf>
    <xf numFmtId="0" fontId="6" fillId="0" borderId="7" xfId="0" applyFont="1" applyFill="1" applyBorder="1" applyAlignment="1">
      <alignment horizontal="justify" vertical="top" wrapText="1"/>
    </xf>
    <xf numFmtId="0" fontId="2" fillId="0" borderId="13" xfId="0" applyFont="1" applyBorder="1" applyAlignment="1">
      <alignment horizontal="justify" vertical="top" wrapText="1"/>
    </xf>
    <xf numFmtId="49" fontId="2" fillId="0" borderId="1" xfId="0" applyNumberFormat="1" applyFont="1" applyBorder="1" applyAlignment="1">
      <alignment horizontal="justify" vertical="top" wrapText="1"/>
    </xf>
    <xf numFmtId="49" fontId="2" fillId="0" borderId="2" xfId="0" applyNumberFormat="1" applyFont="1" applyBorder="1" applyAlignment="1">
      <alignment horizontal="justify" vertical="top" wrapText="1"/>
    </xf>
    <xf numFmtId="49" fontId="2" fillId="0" borderId="9" xfId="0" applyNumberFormat="1" applyFont="1" applyBorder="1" applyAlignment="1">
      <alignment horizontal="justify" vertical="top" wrapText="1"/>
    </xf>
    <xf numFmtId="49" fontId="2" fillId="0" borderId="1" xfId="0" applyNumberFormat="1" applyFont="1" applyBorder="1" applyAlignment="1">
      <alignment horizontal="justify" vertical="top" wrapText="1"/>
    </xf>
    <xf numFmtId="49" fontId="2" fillId="0" borderId="2" xfId="0" applyNumberFormat="1" applyFont="1" applyBorder="1" applyAlignment="1">
      <alignment horizontal="justify" vertical="top" wrapText="1"/>
    </xf>
    <xf numFmtId="0" fontId="2" fillId="0" borderId="1" xfId="0" applyFont="1" applyBorder="1" applyAlignment="1">
      <alignment horizontal="justify" vertical="top" wrapText="1"/>
    </xf>
    <xf numFmtId="0" fontId="2" fillId="0" borderId="2" xfId="0" applyFont="1" applyBorder="1" applyAlignment="1">
      <alignment horizontal="justify" vertical="top" wrapText="1"/>
    </xf>
    <xf numFmtId="0" fontId="6" fillId="0" borderId="3" xfId="0" applyFont="1" applyFill="1" applyBorder="1" applyAlignment="1">
      <alignment horizontal="justify" vertical="top" wrapText="1"/>
    </xf>
    <xf numFmtId="0" fontId="2" fillId="0" borderId="5" xfId="0" applyFont="1" applyBorder="1" applyAlignment="1">
      <alignment horizontal="left" vertical="top" wrapText="1" indent="2"/>
    </xf>
    <xf numFmtId="0" fontId="2" fillId="0" borderId="5" xfId="0" applyFont="1" applyBorder="1" applyAlignment="1">
      <alignment horizontal="left" vertical="top" wrapText="1" indent="4"/>
    </xf>
    <xf numFmtId="49" fontId="2" fillId="0" borderId="1" xfId="0" applyNumberFormat="1" applyFont="1" applyBorder="1" applyAlignment="1">
      <alignment vertical="top" wrapText="1"/>
    </xf>
    <xf numFmtId="0" fontId="2" fillId="0" borderId="1" xfId="0" applyFont="1" applyBorder="1" applyAlignment="1">
      <alignment vertical="top" wrapText="1"/>
    </xf>
    <xf numFmtId="49" fontId="2" fillId="0" borderId="2" xfId="0" applyNumberFormat="1" applyFont="1" applyBorder="1" applyAlignment="1">
      <alignment vertical="top" wrapText="1"/>
    </xf>
    <xf numFmtId="0" fontId="2" fillId="0" borderId="2" xfId="0" applyFont="1" applyBorder="1" applyAlignment="1">
      <alignment vertical="top" wrapText="1"/>
    </xf>
    <xf numFmtId="49" fontId="2" fillId="0" borderId="9" xfId="0" applyNumberFormat="1" applyFont="1" applyBorder="1" applyAlignment="1">
      <alignment horizontal="left" vertical="top" wrapText="1"/>
    </xf>
    <xf numFmtId="49" fontId="2" fillId="0" borderId="2" xfId="0" applyNumberFormat="1" applyFont="1" applyBorder="1" applyAlignment="1">
      <alignment horizontal="justify" vertical="top" wrapText="1"/>
    </xf>
    <xf numFmtId="0" fontId="2" fillId="0" borderId="2" xfId="0" applyFont="1" applyBorder="1" applyAlignment="1">
      <alignment horizontal="justify" vertical="top" wrapText="1"/>
    </xf>
    <xf numFmtId="49" fontId="6" fillId="0" borderId="2" xfId="0" applyNumberFormat="1" applyFont="1" applyFill="1" applyBorder="1" applyAlignment="1">
      <alignment horizontal="justify" vertical="top" wrapText="1"/>
    </xf>
    <xf numFmtId="49" fontId="2" fillId="0" borderId="9" xfId="0" applyNumberFormat="1" applyFont="1" applyBorder="1" applyAlignment="1">
      <alignment horizontal="justify" vertical="top" wrapText="1"/>
    </xf>
    <xf numFmtId="0" fontId="11" fillId="0" borderId="0" xfId="0" applyFont="1" applyAlignment="1">
      <alignment horizontal="center" vertical="center" wrapText="1"/>
    </xf>
    <xf numFmtId="0" fontId="11" fillId="0" borderId="0" xfId="0" applyFont="1" applyAlignment="1">
      <alignment vertical="top" wrapText="1"/>
    </xf>
    <xf numFmtId="0" fontId="11" fillId="0" borderId="0" xfId="0" applyFont="1" applyAlignment="1">
      <alignment horizontal="justify" vertical="center" wrapText="1"/>
    </xf>
    <xf numFmtId="0" fontId="12" fillId="0" borderId="15" xfId="0" applyFont="1" applyFill="1" applyBorder="1" applyAlignment="1">
      <alignment horizontal="center" vertical="top" wrapText="1"/>
    </xf>
    <xf numFmtId="49" fontId="2" fillId="2" borderId="2" xfId="0" applyNumberFormat="1" applyFont="1" applyFill="1" applyBorder="1" applyAlignment="1">
      <alignment horizontal="justify" vertical="top" wrapText="1"/>
    </xf>
    <xf numFmtId="0" fontId="2" fillId="2" borderId="5" xfId="0" applyFont="1" applyFill="1" applyBorder="1" applyAlignment="1">
      <alignment horizontal="justify" vertical="top" wrapText="1"/>
    </xf>
    <xf numFmtId="0" fontId="0" fillId="2" borderId="0" xfId="0" applyFill="1"/>
    <xf numFmtId="0" fontId="2" fillId="2" borderId="11" xfId="0" applyFont="1" applyFill="1" applyBorder="1" applyAlignment="1">
      <alignment horizontal="justify" vertical="top" wrapText="1"/>
    </xf>
    <xf numFmtId="0" fontId="6" fillId="2" borderId="11" xfId="0" applyFont="1" applyFill="1" applyBorder="1" applyAlignment="1">
      <alignment horizontal="justify" vertical="top" wrapText="1"/>
    </xf>
    <xf numFmtId="0" fontId="6" fillId="2" borderId="11" xfId="0" applyFont="1" applyFill="1" applyBorder="1" applyAlignment="1">
      <alignment vertical="top" wrapText="1"/>
    </xf>
    <xf numFmtId="0" fontId="6" fillId="0" borderId="11" xfId="0" applyFont="1" applyBorder="1" applyAlignment="1">
      <alignment horizontal="justify" vertical="top" wrapText="1"/>
    </xf>
    <xf numFmtId="0" fontId="6" fillId="2" borderId="5" xfId="0" applyFont="1" applyFill="1" applyBorder="1" applyAlignment="1">
      <alignment horizontal="justify" vertical="top" wrapText="1"/>
    </xf>
    <xf numFmtId="0" fontId="2" fillId="2" borderId="5" xfId="0" applyFont="1" applyFill="1" applyBorder="1" applyAlignment="1">
      <alignment horizontal="center" vertical="top" wrapText="1"/>
    </xf>
    <xf numFmtId="49" fontId="6" fillId="2" borderId="2" xfId="0" applyNumberFormat="1" applyFont="1" applyFill="1" applyBorder="1" applyAlignment="1">
      <alignment horizontal="justify" vertical="top" wrapText="1"/>
    </xf>
    <xf numFmtId="0" fontId="8" fillId="0" borderId="4" xfId="0" applyFont="1" applyBorder="1" applyAlignment="1">
      <alignment horizontal="center" wrapText="1"/>
    </xf>
    <xf numFmtId="0" fontId="6" fillId="0" borderId="5" xfId="0" applyFont="1" applyBorder="1" applyAlignment="1">
      <alignment horizontal="center" wrapText="1"/>
    </xf>
    <xf numFmtId="49" fontId="8" fillId="0" borderId="2" xfId="0" applyNumberFormat="1" applyFont="1" applyBorder="1" applyAlignment="1">
      <alignment horizontal="justify" vertical="top" wrapText="1"/>
    </xf>
    <xf numFmtId="0" fontId="14" fillId="0" borderId="5" xfId="1" applyFont="1" applyBorder="1" applyAlignment="1" applyProtection="1">
      <alignment horizontal="justify" vertical="top" wrapText="1"/>
    </xf>
    <xf numFmtId="0" fontId="6" fillId="0" borderId="9" xfId="0" applyFont="1" applyBorder="1" applyAlignment="1">
      <alignment horizontal="justify" vertical="top" wrapText="1"/>
    </xf>
    <xf numFmtId="49" fontId="2" fillId="2" borderId="9" xfId="0" applyNumberFormat="1" applyFont="1" applyFill="1" applyBorder="1" applyAlignment="1">
      <alignment horizontal="left" vertical="top" wrapText="1"/>
    </xf>
    <xf numFmtId="0" fontId="2" fillId="2" borderId="5" xfId="0" applyFont="1" applyFill="1" applyBorder="1" applyAlignment="1">
      <alignment horizontal="left" vertical="top" wrapText="1" indent="2"/>
    </xf>
    <xf numFmtId="0" fontId="6" fillId="2" borderId="7" xfId="0" applyFont="1" applyFill="1" applyBorder="1" applyAlignment="1">
      <alignment horizontal="justify" vertical="top" wrapText="1"/>
    </xf>
    <xf numFmtId="49" fontId="6" fillId="2" borderId="11" xfId="0" applyNumberFormat="1" applyFont="1" applyFill="1" applyBorder="1" applyAlignment="1">
      <alignment horizontal="justify" vertical="top" wrapText="1"/>
    </xf>
    <xf numFmtId="0" fontId="6" fillId="2" borderId="5" xfId="0" applyFont="1" applyFill="1" applyBorder="1" applyAlignment="1">
      <alignment horizontal="center" vertical="top" wrapText="1"/>
    </xf>
    <xf numFmtId="0" fontId="6" fillId="2" borderId="3" xfId="0" applyFont="1" applyFill="1" applyBorder="1" applyAlignment="1">
      <alignment horizontal="justify" vertical="top" wrapText="1"/>
    </xf>
    <xf numFmtId="0" fontId="6" fillId="2" borderId="1" xfId="0" applyFont="1" applyFill="1" applyBorder="1" applyAlignment="1">
      <alignment horizontal="justify" vertical="top" wrapText="1"/>
    </xf>
    <xf numFmtId="0" fontId="6" fillId="2" borderId="12" xfId="0" applyFont="1" applyFill="1" applyBorder="1" applyAlignment="1">
      <alignment horizontal="justify" vertical="top" wrapText="1"/>
    </xf>
    <xf numFmtId="49" fontId="6" fillId="2" borderId="9" xfId="0" applyNumberFormat="1" applyFont="1" applyFill="1" applyBorder="1" applyAlignment="1">
      <alignment horizontal="justify" vertical="top" wrapText="1"/>
    </xf>
    <xf numFmtId="0" fontId="6" fillId="2" borderId="8" xfId="0" applyFont="1" applyFill="1" applyBorder="1" applyAlignment="1">
      <alignment horizontal="justify" vertical="top" wrapText="1"/>
    </xf>
    <xf numFmtId="0" fontId="6" fillId="2" borderId="2" xfId="0" applyFont="1" applyFill="1" applyBorder="1" applyAlignment="1">
      <alignment horizontal="justify" vertical="top" wrapText="1"/>
    </xf>
    <xf numFmtId="0" fontId="1" fillId="2" borderId="4" xfId="0" applyFont="1" applyFill="1" applyBorder="1" applyAlignment="1">
      <alignment horizontal="center" wrapText="1"/>
    </xf>
    <xf numFmtId="0" fontId="2" fillId="2" borderId="5" xfId="0" applyFont="1" applyFill="1" applyBorder="1" applyAlignment="1">
      <alignment horizontal="center" wrapText="1"/>
    </xf>
    <xf numFmtId="49" fontId="1" fillId="2" borderId="2" xfId="0" applyNumberFormat="1" applyFont="1" applyFill="1" applyBorder="1" applyAlignment="1">
      <alignment horizontal="justify" vertical="top" wrapText="1"/>
    </xf>
    <xf numFmtId="0" fontId="8" fillId="2" borderId="4" xfId="0" applyFont="1" applyFill="1" applyBorder="1" applyAlignment="1">
      <alignment horizontal="center" wrapText="1"/>
    </xf>
    <xf numFmtId="0" fontId="6" fillId="2" borderId="5" xfId="0" applyFont="1" applyFill="1" applyBorder="1" applyAlignment="1">
      <alignment horizontal="center" wrapText="1"/>
    </xf>
    <xf numFmtId="49" fontId="8" fillId="2" borderId="2" xfId="0" applyNumberFormat="1" applyFont="1" applyFill="1" applyBorder="1" applyAlignment="1">
      <alignment horizontal="justify" vertical="top" wrapText="1"/>
    </xf>
    <xf numFmtId="49" fontId="2" fillId="2" borderId="11" xfId="0" applyNumberFormat="1" applyFont="1" applyFill="1" applyBorder="1" applyAlignment="1">
      <alignment horizontal="justify" vertical="top" wrapText="1"/>
    </xf>
    <xf numFmtId="0" fontId="2" fillId="2" borderId="3" xfId="0" applyFont="1" applyFill="1" applyBorder="1" applyAlignment="1">
      <alignment horizontal="justify" vertical="top" wrapText="1"/>
    </xf>
    <xf numFmtId="0" fontId="14" fillId="2" borderId="5" xfId="1" applyFont="1" applyFill="1" applyBorder="1" applyAlignment="1" applyProtection="1">
      <alignment horizontal="justify" vertical="top" wrapText="1"/>
    </xf>
    <xf numFmtId="0" fontId="1" fillId="0" borderId="2" xfId="0" applyFont="1" applyBorder="1" applyAlignment="1">
      <alignment wrapText="1"/>
    </xf>
    <xf numFmtId="0" fontId="1" fillId="0" borderId="11" xfId="0" applyFont="1" applyBorder="1" applyAlignment="1">
      <alignment horizontal="center" wrapText="1"/>
    </xf>
    <xf numFmtId="0" fontId="1" fillId="0" borderId="11" xfId="0" applyFont="1" applyBorder="1" applyAlignment="1">
      <alignment wrapText="1"/>
    </xf>
    <xf numFmtId="164" fontId="2" fillId="2" borderId="5" xfId="0" applyNumberFormat="1" applyFont="1" applyFill="1" applyBorder="1" applyAlignment="1">
      <alignment horizontal="center" vertical="top" wrapText="1"/>
    </xf>
    <xf numFmtId="164" fontId="2" fillId="0" borderId="5" xfId="0" applyNumberFormat="1" applyFont="1" applyBorder="1" applyAlignment="1">
      <alignment horizontal="center" vertical="top" wrapText="1"/>
    </xf>
    <xf numFmtId="0" fontId="2" fillId="0" borderId="5" xfId="0" applyFont="1" applyBorder="1" applyAlignment="1">
      <alignment horizontal="center" vertical="top" wrapText="1"/>
    </xf>
    <xf numFmtId="164" fontId="6" fillId="2" borderId="5" xfId="0" applyNumberFormat="1" applyFont="1" applyFill="1" applyBorder="1" applyAlignment="1">
      <alignment horizontal="center" vertical="top" wrapText="1"/>
    </xf>
    <xf numFmtId="164" fontId="6" fillId="0" borderId="5" xfId="0" applyNumberFormat="1" applyFont="1" applyFill="1" applyBorder="1" applyAlignment="1">
      <alignment horizontal="center" vertical="top" wrapText="1"/>
    </xf>
    <xf numFmtId="164" fontId="6" fillId="0" borderId="5" xfId="0" applyNumberFormat="1" applyFont="1" applyBorder="1" applyAlignment="1">
      <alignment horizontal="center" vertical="top" wrapText="1"/>
    </xf>
    <xf numFmtId="164" fontId="2" fillId="2" borderId="11" xfId="0" applyNumberFormat="1" applyFont="1" applyFill="1" applyBorder="1" applyAlignment="1">
      <alignment horizontal="center" vertical="top" wrapText="1"/>
    </xf>
    <xf numFmtId="164" fontId="2" fillId="0" borderId="5" xfId="0" applyNumberFormat="1" applyFont="1" applyFill="1" applyBorder="1" applyAlignment="1">
      <alignment horizontal="center" vertical="top" wrapText="1"/>
    </xf>
    <xf numFmtId="164" fontId="7" fillId="0" borderId="5" xfId="0" applyNumberFormat="1" applyFont="1" applyFill="1" applyBorder="1" applyAlignment="1">
      <alignment horizontal="center" vertical="top" wrapText="1"/>
    </xf>
    <xf numFmtId="164" fontId="7" fillId="0" borderId="1" xfId="0" applyNumberFormat="1" applyFont="1" applyFill="1" applyBorder="1" applyAlignment="1">
      <alignment horizontal="center" vertical="top" wrapText="1"/>
    </xf>
    <xf numFmtId="164" fontId="7" fillId="0" borderId="11" xfId="0" applyNumberFormat="1" applyFont="1" applyFill="1" applyBorder="1" applyAlignment="1">
      <alignment horizontal="center" vertical="top" wrapText="1"/>
    </xf>
    <xf numFmtId="164" fontId="2" fillId="0" borderId="11" xfId="0" applyNumberFormat="1" applyFont="1" applyBorder="1" applyAlignment="1">
      <alignment horizontal="center" vertical="top" wrapText="1"/>
    </xf>
    <xf numFmtId="0" fontId="2" fillId="0" borderId="1" xfId="0" applyFont="1" applyBorder="1" applyAlignment="1">
      <alignment horizontal="justify" vertical="top" wrapText="1"/>
    </xf>
    <xf numFmtId="0" fontId="2" fillId="0" borderId="2" xfId="0" applyFont="1" applyBorder="1" applyAlignment="1">
      <alignment horizontal="justify" vertical="top" wrapText="1"/>
    </xf>
    <xf numFmtId="0" fontId="1" fillId="0" borderId="2" xfId="0" applyFont="1" applyBorder="1" applyAlignment="1">
      <alignment horizontal="justify" vertical="top" wrapText="1"/>
    </xf>
    <xf numFmtId="0" fontId="6" fillId="0" borderId="9" xfId="0" applyFont="1" applyBorder="1" applyAlignment="1">
      <alignment horizontal="justify" vertical="top" wrapText="1"/>
    </xf>
    <xf numFmtId="0" fontId="6" fillId="2" borderId="1" xfId="0" applyFont="1" applyFill="1" applyBorder="1" applyAlignment="1">
      <alignment horizontal="justify" vertical="top" wrapText="1"/>
    </xf>
    <xf numFmtId="0" fontId="6" fillId="2" borderId="9" xfId="0" applyFont="1" applyFill="1" applyBorder="1" applyAlignment="1">
      <alignment horizontal="justify" vertical="top" wrapText="1"/>
    </xf>
    <xf numFmtId="0" fontId="6" fillId="2" borderId="2" xfId="0" applyFont="1" applyFill="1" applyBorder="1" applyAlignment="1">
      <alignment horizontal="justify" vertical="top" wrapText="1"/>
    </xf>
    <xf numFmtId="49" fontId="2" fillId="0" borderId="9" xfId="0" applyNumberFormat="1" applyFont="1" applyBorder="1" applyAlignment="1">
      <alignment horizontal="left" vertical="top" wrapText="1"/>
    </xf>
    <xf numFmtId="49" fontId="2" fillId="0" borderId="1" xfId="0" applyNumberFormat="1" applyFont="1" applyBorder="1" applyAlignment="1">
      <alignment horizontal="justify" vertical="top" wrapText="1"/>
    </xf>
    <xf numFmtId="49" fontId="2" fillId="0" borderId="2" xfId="0" applyNumberFormat="1" applyFont="1" applyBorder="1" applyAlignment="1">
      <alignment horizontal="justify" vertical="top" wrapText="1"/>
    </xf>
    <xf numFmtId="0" fontId="2" fillId="0" borderId="1" xfId="0" applyFont="1" applyFill="1" applyBorder="1" applyAlignment="1">
      <alignment horizontal="justify" vertical="top" wrapText="1"/>
    </xf>
    <xf numFmtId="0" fontId="2" fillId="0" borderId="2" xfId="0" applyFont="1" applyFill="1" applyBorder="1" applyAlignment="1">
      <alignment horizontal="justify" vertical="top" wrapText="1"/>
    </xf>
    <xf numFmtId="49" fontId="2" fillId="2" borderId="2" xfId="0" applyNumberFormat="1" applyFont="1" applyFill="1" applyBorder="1" applyAlignment="1">
      <alignment horizontal="left" vertical="top" wrapText="1"/>
    </xf>
    <xf numFmtId="0" fontId="6" fillId="2" borderId="11" xfId="0" applyFont="1" applyFill="1" applyBorder="1" applyAlignment="1">
      <alignment horizontal="center" vertical="top" wrapText="1"/>
    </xf>
    <xf numFmtId="0" fontId="6" fillId="0" borderId="5" xfId="0" applyFont="1" applyFill="1" applyBorder="1" applyAlignment="1">
      <alignment horizontal="center" vertical="top" wrapText="1"/>
    </xf>
    <xf numFmtId="0" fontId="6" fillId="0" borderId="7" xfId="0" applyFont="1" applyFill="1" applyBorder="1" applyAlignment="1">
      <alignment horizontal="center" vertical="top" wrapText="1"/>
    </xf>
    <xf numFmtId="0" fontId="6" fillId="2" borderId="7" xfId="0" applyFont="1" applyFill="1" applyBorder="1" applyAlignment="1">
      <alignment horizontal="center" vertical="top" wrapText="1"/>
    </xf>
    <xf numFmtId="0" fontId="6" fillId="2" borderId="1" xfId="0" applyFont="1" applyFill="1" applyBorder="1" applyAlignment="1">
      <alignment horizontal="center" vertical="top" wrapText="1"/>
    </xf>
    <xf numFmtId="0" fontId="6" fillId="2" borderId="12" xfId="0" applyFont="1" applyFill="1" applyBorder="1" applyAlignment="1">
      <alignment horizontal="center" vertical="top" wrapText="1"/>
    </xf>
    <xf numFmtId="4" fontId="6" fillId="2" borderId="5" xfId="0" applyNumberFormat="1" applyFont="1" applyFill="1" applyBorder="1" applyAlignment="1">
      <alignment horizontal="center" vertical="top" wrapText="1"/>
    </xf>
    <xf numFmtId="0" fontId="10" fillId="0" borderId="5" xfId="0" applyFont="1" applyBorder="1" applyAlignment="1">
      <alignment horizontal="justify" vertical="top" wrapText="1"/>
    </xf>
    <xf numFmtId="0" fontId="19" fillId="0" borderId="0" xfId="0" applyFont="1"/>
    <xf numFmtId="49" fontId="10" fillId="0" borderId="2" xfId="0" applyNumberFormat="1" applyFont="1" applyBorder="1" applyAlignment="1">
      <alignment horizontal="justify" vertical="top" wrapText="1"/>
    </xf>
    <xf numFmtId="0" fontId="10" fillId="0" borderId="9" xfId="0" applyFont="1" applyBorder="1" applyAlignment="1">
      <alignment horizontal="justify" vertical="top" wrapText="1"/>
    </xf>
    <xf numFmtId="0" fontId="20" fillId="2" borderId="0" xfId="0" applyFont="1" applyFill="1"/>
    <xf numFmtId="0" fontId="20" fillId="0" borderId="0" xfId="0" applyFont="1"/>
    <xf numFmtId="0" fontId="6" fillId="0" borderId="3" xfId="0" applyFont="1" applyBorder="1" applyAlignment="1">
      <alignment horizontal="justify" vertical="top" wrapText="1"/>
    </xf>
    <xf numFmtId="164" fontId="6" fillId="2" borderId="11" xfId="0" applyNumberFormat="1" applyFont="1" applyFill="1" applyBorder="1" applyAlignment="1">
      <alignment horizontal="center" vertical="top" wrapText="1"/>
    </xf>
    <xf numFmtId="0" fontId="6" fillId="0" borderId="5" xfId="0" applyFont="1" applyBorder="1" applyAlignment="1">
      <alignment horizontal="left" vertical="top" wrapText="1" indent="2"/>
    </xf>
    <xf numFmtId="2" fontId="6" fillId="0" borderId="5" xfId="0" applyNumberFormat="1" applyFont="1" applyBorder="1" applyAlignment="1">
      <alignment horizontal="center" vertical="top" wrapText="1"/>
    </xf>
    <xf numFmtId="0" fontId="6" fillId="0" borderId="5" xfId="0" applyFont="1" applyBorder="1" applyAlignment="1">
      <alignment horizontal="center" vertical="top" wrapText="1"/>
    </xf>
    <xf numFmtId="2" fontId="6" fillId="2" borderId="5" xfId="0" applyNumberFormat="1" applyFont="1" applyFill="1" applyBorder="1" applyAlignment="1">
      <alignment horizontal="center" vertical="top" wrapText="1"/>
    </xf>
    <xf numFmtId="2" fontId="6" fillId="2" borderId="11" xfId="0" applyNumberFormat="1" applyFont="1" applyFill="1" applyBorder="1" applyAlignment="1">
      <alignment horizontal="center" vertical="top" wrapText="1"/>
    </xf>
    <xf numFmtId="2" fontId="6" fillId="0" borderId="5" xfId="0" applyNumberFormat="1" applyFont="1" applyFill="1" applyBorder="1" applyAlignment="1">
      <alignment horizontal="center" vertical="top" wrapText="1"/>
    </xf>
    <xf numFmtId="2" fontId="6" fillId="2" borderId="1" xfId="0" applyNumberFormat="1" applyFont="1" applyFill="1" applyBorder="1" applyAlignment="1">
      <alignment horizontal="center" vertical="top" wrapText="1"/>
    </xf>
    <xf numFmtId="0" fontId="8" fillId="0" borderId="11" xfId="0" applyFont="1" applyBorder="1" applyAlignment="1">
      <alignment horizontal="center" wrapText="1"/>
    </xf>
    <xf numFmtId="2" fontId="8" fillId="0" borderId="11" xfId="0" applyNumberFormat="1" applyFont="1" applyBorder="1" applyAlignment="1">
      <alignment horizontal="center" wrapText="1"/>
    </xf>
    <xf numFmtId="2" fontId="8" fillId="0" borderId="2" xfId="0" applyNumberFormat="1" applyFont="1" applyBorder="1" applyAlignment="1">
      <alignment horizontal="center" wrapText="1"/>
    </xf>
    <xf numFmtId="0" fontId="6" fillId="0" borderId="7" xfId="0" applyFont="1" applyBorder="1" applyAlignment="1">
      <alignment horizontal="center" vertical="top" wrapText="1"/>
    </xf>
    <xf numFmtId="164" fontId="6" fillId="0" borderId="1" xfId="0" applyNumberFormat="1"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164" fontId="6" fillId="0" borderId="11" xfId="0" applyNumberFormat="1" applyFont="1" applyFill="1" applyBorder="1" applyAlignment="1">
      <alignment horizontal="center" vertical="top" wrapText="1"/>
    </xf>
    <xf numFmtId="2" fontId="6" fillId="0" borderId="11" xfId="0" applyNumberFormat="1" applyFont="1" applyFill="1" applyBorder="1" applyAlignment="1">
      <alignment horizontal="center" vertical="top" wrapText="1"/>
    </xf>
    <xf numFmtId="164" fontId="6" fillId="0" borderId="11" xfId="0" applyNumberFormat="1" applyFont="1" applyBorder="1" applyAlignment="1">
      <alignment horizontal="center" vertical="top" wrapText="1"/>
    </xf>
    <xf numFmtId="2" fontId="6" fillId="0" borderId="11" xfId="0" applyNumberFormat="1" applyFont="1" applyBorder="1" applyAlignment="1">
      <alignment horizontal="center" vertical="top" wrapText="1"/>
    </xf>
    <xf numFmtId="0" fontId="20" fillId="0" borderId="0" xfId="0" applyFont="1" applyAlignment="1">
      <alignment horizontal="center"/>
    </xf>
    <xf numFmtId="2" fontId="20" fillId="0" borderId="0" xfId="0" applyNumberFormat="1" applyFont="1" applyAlignment="1">
      <alignment horizontal="center"/>
    </xf>
    <xf numFmtId="165" fontId="6" fillId="0" borderId="5" xfId="0" applyNumberFormat="1" applyFont="1" applyBorder="1" applyAlignment="1">
      <alignment horizontal="center" vertical="top" wrapText="1"/>
    </xf>
    <xf numFmtId="0" fontId="6" fillId="2" borderId="5" xfId="0" applyNumberFormat="1" applyFont="1" applyFill="1" applyBorder="1" applyAlignment="1">
      <alignment horizontal="center" vertical="top" wrapText="1"/>
    </xf>
    <xf numFmtId="49" fontId="6" fillId="0" borderId="5" xfId="0" applyNumberFormat="1" applyFont="1" applyBorder="1" applyAlignment="1">
      <alignment horizontal="center" vertical="top" wrapText="1"/>
    </xf>
    <xf numFmtId="0" fontId="6" fillId="0" borderId="5" xfId="0" applyNumberFormat="1" applyFont="1" applyBorder="1" applyAlignment="1">
      <alignment horizontal="center" vertical="top" wrapText="1"/>
    </xf>
    <xf numFmtId="0" fontId="2" fillId="0" borderId="11" xfId="0" applyNumberFormat="1" applyFont="1" applyFill="1" applyBorder="1" applyAlignment="1">
      <alignment horizontal="justify" vertical="top" wrapText="1"/>
    </xf>
    <xf numFmtId="3" fontId="6" fillId="2" borderId="5" xfId="0" applyNumberFormat="1" applyFont="1" applyFill="1" applyBorder="1" applyAlignment="1">
      <alignment horizontal="center" vertical="top" wrapText="1"/>
    </xf>
    <xf numFmtId="49" fontId="6" fillId="2" borderId="5" xfId="0" applyNumberFormat="1" applyFont="1" applyFill="1" applyBorder="1" applyAlignment="1">
      <alignment horizontal="center" vertical="top" wrapText="1"/>
    </xf>
    <xf numFmtId="0" fontId="6" fillId="2" borderId="11" xfId="0" applyNumberFormat="1" applyFont="1" applyFill="1" applyBorder="1" applyAlignment="1">
      <alignment horizontal="center" vertical="top" wrapText="1"/>
    </xf>
    <xf numFmtId="1" fontId="6" fillId="0" borderId="5" xfId="0" applyNumberFormat="1" applyFont="1" applyBorder="1" applyAlignment="1">
      <alignment horizontal="center" vertical="top" wrapText="1"/>
    </xf>
    <xf numFmtId="0" fontId="4" fillId="0" borderId="7" xfId="0" applyFont="1" applyBorder="1" applyAlignment="1">
      <alignment horizontal="center" vertical="center" wrapText="1"/>
    </xf>
    <xf numFmtId="0" fontId="4" fillId="0" borderId="6" xfId="0" applyFont="1" applyBorder="1" applyAlignment="1">
      <alignment horizontal="center" wrapText="1"/>
    </xf>
    <xf numFmtId="0" fontId="5" fillId="0" borderId="6" xfId="0" applyFont="1" applyBorder="1" applyAlignment="1">
      <alignment horizontal="center" wrapText="1"/>
    </xf>
    <xf numFmtId="0" fontId="5" fillId="0" borderId="3" xfId="0" applyFont="1" applyBorder="1" applyAlignment="1">
      <alignment horizontal="center" wrapText="1"/>
    </xf>
    <xf numFmtId="0" fontId="2" fillId="0" borderId="1" xfId="0" applyFont="1" applyBorder="1" applyAlignment="1">
      <alignment horizontal="justify" vertical="top" wrapText="1"/>
    </xf>
    <xf numFmtId="0" fontId="2" fillId="0" borderId="2" xfId="0" applyFont="1" applyBorder="1" applyAlignment="1">
      <alignment horizontal="justify" vertical="top" wrapText="1"/>
    </xf>
    <xf numFmtId="0" fontId="6" fillId="2" borderId="1" xfId="0" applyFont="1" applyFill="1" applyBorder="1" applyAlignment="1">
      <alignment horizontal="justify" vertical="top" wrapText="1"/>
    </xf>
    <xf numFmtId="0" fontId="6" fillId="2" borderId="9" xfId="0" applyFont="1" applyFill="1" applyBorder="1" applyAlignment="1">
      <alignment horizontal="justify" vertical="top" wrapText="1"/>
    </xf>
    <xf numFmtId="0" fontId="6" fillId="2" borderId="2" xfId="0" applyFont="1" applyFill="1" applyBorder="1" applyAlignment="1">
      <alignment horizontal="justify" vertical="top" wrapText="1"/>
    </xf>
    <xf numFmtId="0" fontId="1" fillId="0" borderId="10" xfId="0" applyFont="1" applyBorder="1" applyAlignment="1">
      <alignment horizontal="justify" vertical="top" wrapText="1"/>
    </xf>
    <xf numFmtId="0" fontId="1" fillId="0" borderId="6" xfId="0" applyFont="1" applyBorder="1" applyAlignment="1">
      <alignment horizontal="justify" vertical="top" wrapText="1"/>
    </xf>
    <xf numFmtId="0" fontId="1" fillId="0" borderId="3" xfId="0" applyFont="1" applyBorder="1" applyAlignment="1">
      <alignment horizontal="justify" vertical="top" wrapText="1"/>
    </xf>
    <xf numFmtId="0" fontId="2" fillId="0" borderId="9" xfId="0" applyFont="1" applyBorder="1" applyAlignment="1">
      <alignment horizontal="justify" vertical="top" wrapText="1"/>
    </xf>
    <xf numFmtId="0" fontId="1" fillId="0" borderId="1" xfId="0" applyFont="1" applyBorder="1" applyAlignment="1">
      <alignment horizontal="justify" vertical="top" wrapText="1"/>
    </xf>
    <xf numFmtId="0" fontId="1" fillId="0" borderId="2" xfId="0" applyFont="1" applyBorder="1" applyAlignment="1">
      <alignment horizontal="justify" vertical="top" wrapText="1"/>
    </xf>
    <xf numFmtId="0" fontId="6" fillId="0" borderId="1" xfId="0" applyFont="1" applyBorder="1" applyAlignment="1">
      <alignment horizontal="justify" vertical="top" wrapText="1"/>
    </xf>
    <xf numFmtId="0" fontId="6" fillId="0" borderId="9" xfId="0" applyFont="1" applyBorder="1" applyAlignment="1">
      <alignment horizontal="justify" vertical="top" wrapText="1"/>
    </xf>
    <xf numFmtId="0" fontId="6" fillId="0" borderId="2" xfId="0" applyFont="1" applyBorder="1" applyAlignment="1">
      <alignment horizontal="justify" vertical="top" wrapText="1"/>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0" borderId="1" xfId="0" applyFont="1" applyBorder="1" applyAlignment="1">
      <alignment horizontal="center" wrapText="1"/>
    </xf>
    <xf numFmtId="0" fontId="1" fillId="0" borderId="2" xfId="0" applyFont="1" applyBorder="1" applyAlignment="1">
      <alignment horizontal="center" wrapText="1"/>
    </xf>
    <xf numFmtId="0" fontId="1" fillId="2" borderId="10" xfId="0" applyFont="1" applyFill="1" applyBorder="1" applyAlignment="1">
      <alignment horizontal="justify" vertical="top" wrapText="1"/>
    </xf>
    <xf numFmtId="0" fontId="1" fillId="2" borderId="6" xfId="0" applyFont="1" applyFill="1" applyBorder="1" applyAlignment="1">
      <alignment horizontal="justify" vertical="top" wrapText="1"/>
    </xf>
    <xf numFmtId="0" fontId="1" fillId="2" borderId="3" xfId="0" applyFont="1" applyFill="1" applyBorder="1" applyAlignment="1">
      <alignment horizontal="justify" vertical="top" wrapText="1"/>
    </xf>
    <xf numFmtId="0" fontId="8" fillId="0" borderId="10" xfId="0" applyFont="1" applyBorder="1" applyAlignment="1">
      <alignment horizontal="center" wrapText="1"/>
    </xf>
    <xf numFmtId="0" fontId="20" fillId="0" borderId="6" xfId="0" applyFont="1" applyBorder="1" applyAlignment="1">
      <alignment horizontal="center"/>
    </xf>
    <xf numFmtId="0" fontId="20" fillId="0" borderId="3" xfId="0" applyFont="1" applyBorder="1" applyAlignment="1">
      <alignment horizontal="center"/>
    </xf>
    <xf numFmtId="49" fontId="2" fillId="0" borderId="1" xfId="0" applyNumberFormat="1" applyFont="1" applyBorder="1" applyAlignment="1">
      <alignment horizontal="left" vertical="top" wrapText="1"/>
    </xf>
    <xf numFmtId="49" fontId="2" fillId="0" borderId="2" xfId="0" applyNumberFormat="1" applyFont="1" applyBorder="1" applyAlignment="1">
      <alignment horizontal="left" vertical="top" wrapText="1"/>
    </xf>
    <xf numFmtId="0" fontId="4" fillId="0" borderId="7" xfId="0" applyFont="1" applyBorder="1" applyAlignment="1">
      <alignment horizontal="center" wrapText="1"/>
    </xf>
    <xf numFmtId="0" fontId="5" fillId="0" borderId="7" xfId="0" applyFont="1" applyBorder="1" applyAlignment="1">
      <alignment horizontal="center" wrapText="1"/>
    </xf>
    <xf numFmtId="49" fontId="2" fillId="0" borderId="9" xfId="0" applyNumberFormat="1" applyFont="1" applyBorder="1" applyAlignment="1">
      <alignment horizontal="left" vertical="top" wrapText="1"/>
    </xf>
    <xf numFmtId="0" fontId="8" fillId="0" borderId="6" xfId="0" applyFont="1" applyBorder="1" applyAlignment="1">
      <alignment horizontal="center" wrapText="1"/>
    </xf>
    <xf numFmtId="0" fontId="8" fillId="0" borderId="3" xfId="0" applyFont="1" applyBorder="1" applyAlignment="1">
      <alignment horizontal="center" wrapText="1"/>
    </xf>
    <xf numFmtId="2" fontId="8" fillId="0" borderId="1" xfId="0" applyNumberFormat="1" applyFont="1" applyBorder="1" applyAlignment="1">
      <alignment horizontal="center" wrapText="1"/>
    </xf>
    <xf numFmtId="2" fontId="8" fillId="0" borderId="2" xfId="0" applyNumberFormat="1" applyFont="1" applyBorder="1" applyAlignment="1">
      <alignment horizontal="center" wrapText="1"/>
    </xf>
    <xf numFmtId="0" fontId="8" fillId="0" borderId="10" xfId="0" applyFont="1" applyFill="1" applyBorder="1" applyAlignment="1">
      <alignment horizontal="justify" vertical="top" wrapText="1"/>
    </xf>
    <xf numFmtId="0" fontId="8" fillId="0" borderId="6" xfId="0" applyFont="1" applyFill="1" applyBorder="1" applyAlignment="1">
      <alignment horizontal="justify" vertical="top" wrapText="1"/>
    </xf>
    <xf numFmtId="0" fontId="8" fillId="0" borderId="4" xfId="0" applyFont="1" applyFill="1" applyBorder="1" applyAlignment="1">
      <alignment horizontal="justify" vertical="top" wrapText="1"/>
    </xf>
    <xf numFmtId="0" fontId="6" fillId="0" borderId="1" xfId="0" applyFont="1" applyFill="1" applyBorder="1" applyAlignment="1">
      <alignment horizontal="justify" vertical="top" wrapText="1"/>
    </xf>
    <xf numFmtId="0" fontId="6" fillId="0" borderId="9" xfId="0" applyFont="1" applyFill="1" applyBorder="1" applyAlignment="1">
      <alignment horizontal="justify" vertical="top" wrapText="1"/>
    </xf>
    <xf numFmtId="0" fontId="8" fillId="0" borderId="1" xfId="0" applyFont="1" applyBorder="1" applyAlignment="1">
      <alignment horizontal="justify" vertical="top" wrapText="1"/>
    </xf>
    <xf numFmtId="0" fontId="8" fillId="0" borderId="2" xfId="0" applyFont="1" applyBorder="1" applyAlignment="1">
      <alignment horizontal="justify" vertical="top" wrapText="1"/>
    </xf>
    <xf numFmtId="0" fontId="8" fillId="0" borderId="1" xfId="0" applyFont="1" applyBorder="1" applyAlignment="1">
      <alignment horizontal="center" wrapText="1"/>
    </xf>
    <xf numFmtId="0" fontId="8" fillId="0" borderId="2" xfId="0" applyFont="1" applyBorder="1" applyAlignment="1">
      <alignment horizontal="center" wrapText="1"/>
    </xf>
    <xf numFmtId="49" fontId="6" fillId="0" borderId="1" xfId="0" applyNumberFormat="1" applyFont="1" applyBorder="1" applyAlignment="1">
      <alignment horizontal="left" vertical="top" wrapText="1"/>
    </xf>
    <xf numFmtId="49" fontId="6" fillId="0" borderId="9" xfId="0" applyNumberFormat="1" applyFont="1" applyBorder="1" applyAlignment="1">
      <alignment horizontal="left" vertical="top" wrapText="1"/>
    </xf>
    <xf numFmtId="49" fontId="6" fillId="0" borderId="2" xfId="0" applyNumberFormat="1" applyFont="1" applyBorder="1" applyAlignment="1">
      <alignment horizontal="left" vertical="top" wrapText="1"/>
    </xf>
    <xf numFmtId="49" fontId="6" fillId="0" borderId="1" xfId="0" applyNumberFormat="1" applyFont="1" applyBorder="1" applyAlignment="1">
      <alignment horizontal="left" vertical="top"/>
    </xf>
    <xf numFmtId="49" fontId="6" fillId="0" borderId="9" xfId="0" applyNumberFormat="1" applyFont="1" applyBorder="1" applyAlignment="1">
      <alignment horizontal="left" vertical="top"/>
    </xf>
    <xf numFmtId="49" fontId="6" fillId="0" borderId="2" xfId="0" applyNumberFormat="1" applyFont="1" applyBorder="1" applyAlignment="1">
      <alignment horizontal="left" vertical="top"/>
    </xf>
    <xf numFmtId="49" fontId="2" fillId="0" borderId="1" xfId="0" applyNumberFormat="1" applyFont="1" applyBorder="1" applyAlignment="1">
      <alignment horizontal="justify" vertical="top" wrapText="1"/>
    </xf>
    <xf numFmtId="49" fontId="2" fillId="0" borderId="2" xfId="0" applyNumberFormat="1" applyFont="1" applyBorder="1" applyAlignment="1">
      <alignment horizontal="justify" vertical="top" wrapText="1"/>
    </xf>
    <xf numFmtId="0" fontId="8" fillId="2" borderId="10" xfId="0" applyFont="1" applyFill="1" applyBorder="1" applyAlignment="1">
      <alignment horizontal="center" wrapText="1"/>
    </xf>
    <xf numFmtId="0" fontId="8" fillId="2" borderId="6" xfId="0" applyFont="1" applyFill="1" applyBorder="1" applyAlignment="1">
      <alignment horizontal="center" wrapText="1"/>
    </xf>
    <xf numFmtId="0" fontId="8" fillId="2" borderId="3" xfId="0" applyFont="1" applyFill="1" applyBorder="1" applyAlignment="1">
      <alignment horizontal="center" wrapText="1"/>
    </xf>
    <xf numFmtId="2" fontId="8" fillId="2" borderId="1" xfId="0" applyNumberFormat="1" applyFont="1" applyFill="1" applyBorder="1" applyAlignment="1">
      <alignment horizontal="center" wrapText="1"/>
    </xf>
    <xf numFmtId="2" fontId="8" fillId="2" borderId="2" xfId="0" applyNumberFormat="1" applyFont="1" applyFill="1" applyBorder="1" applyAlignment="1">
      <alignment horizontal="center" wrapText="1"/>
    </xf>
    <xf numFmtId="0" fontId="8" fillId="2" borderId="1" xfId="0" applyFont="1" applyFill="1" applyBorder="1" applyAlignment="1">
      <alignment horizontal="center" wrapText="1"/>
    </xf>
    <xf numFmtId="0" fontId="8" fillId="2" borderId="2" xfId="0" applyFont="1" applyFill="1" applyBorder="1" applyAlignment="1">
      <alignment horizontal="center" wrapText="1"/>
    </xf>
    <xf numFmtId="0" fontId="8" fillId="2" borderId="10" xfId="0" applyFont="1" applyFill="1" applyBorder="1" applyAlignment="1">
      <alignment horizontal="justify" vertical="top" wrapText="1"/>
    </xf>
    <xf numFmtId="0" fontId="8" fillId="2" borderId="6" xfId="0" applyFont="1" applyFill="1" applyBorder="1" applyAlignment="1">
      <alignment horizontal="justify" vertical="top" wrapText="1"/>
    </xf>
    <xf numFmtId="0" fontId="8" fillId="2" borderId="3" xfId="0" applyFont="1" applyFill="1" applyBorder="1" applyAlignment="1">
      <alignment horizontal="justify" vertical="top" wrapText="1"/>
    </xf>
    <xf numFmtId="0" fontId="8" fillId="2" borderId="1" xfId="0" applyFont="1" applyFill="1" applyBorder="1" applyAlignment="1">
      <alignment horizontal="justify" vertical="top" wrapText="1"/>
    </xf>
    <xf numFmtId="0" fontId="8" fillId="2" borderId="2" xfId="0" applyFont="1" applyFill="1" applyBorder="1" applyAlignment="1">
      <alignment horizontal="justify" vertical="top" wrapText="1"/>
    </xf>
    <xf numFmtId="0" fontId="2" fillId="0" borderId="1" xfId="0" applyFont="1" applyFill="1" applyBorder="1" applyAlignment="1">
      <alignment horizontal="justify" vertical="top" wrapText="1"/>
    </xf>
    <xf numFmtId="0" fontId="2" fillId="0" borderId="2" xfId="0" applyFont="1" applyFill="1" applyBorder="1" applyAlignment="1">
      <alignment horizontal="justify" vertical="top" wrapText="1"/>
    </xf>
    <xf numFmtId="164" fontId="6" fillId="0" borderId="1" xfId="0" applyNumberFormat="1" applyFont="1" applyFill="1" applyBorder="1" applyAlignment="1">
      <alignment horizontal="center" vertical="top" wrapText="1"/>
    </xf>
    <xf numFmtId="164" fontId="6" fillId="0" borderId="2" xfId="0" applyNumberFormat="1" applyFont="1" applyFill="1" applyBorder="1" applyAlignment="1">
      <alignment horizontal="center" vertical="top" wrapText="1"/>
    </xf>
    <xf numFmtId="0" fontId="6" fillId="0" borderId="2" xfId="0" applyFont="1" applyFill="1" applyBorder="1" applyAlignment="1">
      <alignment horizontal="justify" vertical="top" wrapText="1"/>
    </xf>
    <xf numFmtId="0" fontId="2" fillId="2" borderId="1" xfId="0" applyFont="1" applyFill="1" applyBorder="1" applyAlignment="1">
      <alignment horizontal="justify" vertical="top" wrapText="1"/>
    </xf>
    <xf numFmtId="0" fontId="2" fillId="2" borderId="2" xfId="0" applyFont="1" applyFill="1" applyBorder="1" applyAlignment="1">
      <alignment horizontal="justify" vertical="top" wrapText="1"/>
    </xf>
    <xf numFmtId="0" fontId="4" fillId="2" borderId="7" xfId="0" applyFont="1" applyFill="1" applyBorder="1" applyAlignment="1">
      <alignment horizontal="center" wrapText="1"/>
    </xf>
    <xf numFmtId="0" fontId="1" fillId="2" borderId="1" xfId="0" applyFont="1" applyFill="1" applyBorder="1" applyAlignment="1">
      <alignment horizontal="justify" vertical="top" wrapText="1"/>
    </xf>
    <xf numFmtId="0" fontId="1" fillId="2" borderId="2" xfId="0" applyFont="1" applyFill="1" applyBorder="1" applyAlignment="1">
      <alignment horizontal="justify" vertical="top" wrapText="1"/>
    </xf>
    <xf numFmtId="49" fontId="2" fillId="0" borderId="1" xfId="0" applyNumberFormat="1" applyFont="1" applyFill="1" applyBorder="1" applyAlignment="1">
      <alignment horizontal="left" vertical="top" wrapText="1"/>
    </xf>
    <xf numFmtId="49" fontId="2" fillId="0" borderId="9" xfId="0" applyNumberFormat="1" applyFont="1" applyFill="1" applyBorder="1" applyAlignment="1">
      <alignment horizontal="left" vertical="top" wrapText="1"/>
    </xf>
    <xf numFmtId="49" fontId="2" fillId="0" borderId="2" xfId="0" applyNumberFormat="1" applyFont="1" applyFill="1" applyBorder="1" applyAlignment="1">
      <alignment horizontal="left" vertical="top" wrapText="1"/>
    </xf>
    <xf numFmtId="2" fontId="6" fillId="2" borderId="1" xfId="0" applyNumberFormat="1" applyFont="1" applyFill="1" applyBorder="1" applyAlignment="1">
      <alignment horizontal="center" vertical="top" wrapText="1"/>
    </xf>
    <xf numFmtId="2" fontId="6" fillId="2" borderId="2" xfId="0" applyNumberFormat="1" applyFont="1" applyFill="1" applyBorder="1" applyAlignment="1">
      <alignment horizontal="center" vertical="top" wrapText="1"/>
    </xf>
    <xf numFmtId="164" fontId="6" fillId="2" borderId="1" xfId="0" applyNumberFormat="1" applyFont="1" applyFill="1" applyBorder="1" applyAlignment="1">
      <alignment horizontal="center" vertical="top" wrapText="1"/>
    </xf>
    <xf numFmtId="164" fontId="6" fillId="2" borderId="2" xfId="0" applyNumberFormat="1" applyFont="1" applyFill="1" applyBorder="1" applyAlignment="1">
      <alignment horizontal="center" vertical="top" wrapText="1"/>
    </xf>
    <xf numFmtId="49" fontId="6" fillId="2" borderId="1" xfId="0" applyNumberFormat="1" applyFont="1" applyFill="1" applyBorder="1" applyAlignment="1">
      <alignment horizontal="left" vertical="top" wrapText="1"/>
    </xf>
    <xf numFmtId="49" fontId="6" fillId="2" borderId="9" xfId="0" applyNumberFormat="1" applyFont="1" applyFill="1" applyBorder="1" applyAlignment="1">
      <alignment horizontal="left" vertical="top" wrapText="1"/>
    </xf>
    <xf numFmtId="49" fontId="6" fillId="2" borderId="2" xfId="0" applyNumberFormat="1" applyFont="1" applyFill="1" applyBorder="1" applyAlignment="1">
      <alignment horizontal="left" vertical="top" wrapText="1"/>
    </xf>
    <xf numFmtId="0" fontId="17" fillId="2" borderId="7" xfId="0" applyFont="1" applyFill="1" applyBorder="1" applyAlignment="1">
      <alignment horizontal="center" wrapText="1"/>
    </xf>
    <xf numFmtId="0" fontId="18" fillId="2" borderId="7" xfId="0" applyFont="1" applyFill="1" applyBorder="1" applyAlignment="1">
      <alignment horizontal="center" wrapText="1"/>
    </xf>
    <xf numFmtId="0" fontId="8" fillId="0" borderId="10" xfId="0" applyFont="1" applyBorder="1" applyAlignment="1">
      <alignment horizontal="justify" vertical="top" wrapText="1"/>
    </xf>
    <xf numFmtId="0" fontId="8" fillId="0" borderId="7" xfId="0" applyFont="1" applyBorder="1" applyAlignment="1">
      <alignment horizontal="justify" vertical="top" wrapText="1"/>
    </xf>
    <xf numFmtId="0" fontId="8" fillId="0" borderId="3" xfId="0" applyFont="1" applyBorder="1" applyAlignment="1">
      <alignment horizontal="justify" vertical="top" wrapText="1"/>
    </xf>
    <xf numFmtId="49" fontId="2" fillId="2" borderId="1" xfId="0" applyNumberFormat="1" applyFont="1" applyFill="1" applyBorder="1" applyAlignment="1">
      <alignment horizontal="left" vertical="top" wrapText="1"/>
    </xf>
    <xf numFmtId="49" fontId="2" fillId="2" borderId="2" xfId="0" applyNumberFormat="1"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2" xfId="0" applyFont="1" applyFill="1" applyBorder="1" applyAlignment="1">
      <alignment horizontal="left" vertical="top" wrapText="1"/>
    </xf>
    <xf numFmtId="0" fontId="11" fillId="0" borderId="0" xfId="0" applyFont="1" applyAlignment="1">
      <alignment horizontal="justify" vertical="center" wrapText="1"/>
    </xf>
    <xf numFmtId="0" fontId="11" fillId="0" borderId="14" xfId="0" applyFont="1" applyBorder="1" applyAlignment="1">
      <alignment vertical="center" wrapText="1"/>
    </xf>
    <xf numFmtId="0" fontId="11" fillId="0" borderId="0" xfId="0" applyFont="1" applyBorder="1" applyAlignment="1">
      <alignment vertical="center" wrapText="1"/>
    </xf>
    <xf numFmtId="0" fontId="11" fillId="0" borderId="0" xfId="0" applyFont="1" applyAlignment="1">
      <alignment vertical="center" wrapText="1"/>
    </xf>
    <xf numFmtId="0" fontId="1" fillId="0" borderId="10" xfId="0" applyFont="1" applyBorder="1" applyAlignment="1">
      <alignment horizontal="center" wrapText="1"/>
    </xf>
    <xf numFmtId="0" fontId="0" fillId="0" borderId="6" xfId="0" applyBorder="1"/>
    <xf numFmtId="0" fontId="0" fillId="0" borderId="3" xfId="0" applyBorder="1"/>
    <xf numFmtId="0" fontId="2" fillId="2" borderId="9" xfId="0" applyFont="1" applyFill="1" applyBorder="1" applyAlignment="1">
      <alignment horizontal="justify" vertical="top" wrapText="1"/>
    </xf>
    <xf numFmtId="0" fontId="1" fillId="0" borderId="6" xfId="0" applyFont="1" applyBorder="1" applyAlignment="1">
      <alignment horizontal="center" wrapText="1"/>
    </xf>
    <xf numFmtId="0" fontId="1" fillId="0" borderId="3" xfId="0" applyFont="1" applyBorder="1" applyAlignment="1">
      <alignment horizontal="center" wrapText="1"/>
    </xf>
    <xf numFmtId="0" fontId="9" fillId="0" borderId="0" xfId="1" applyFont="1" applyAlignment="1" applyProtection="1">
      <alignment horizontal="left" vertical="top" wrapText="1"/>
    </xf>
    <xf numFmtId="49" fontId="2" fillId="0" borderId="1" xfId="0" applyNumberFormat="1" applyFont="1" applyBorder="1" applyAlignment="1">
      <alignment horizontal="left" vertical="top"/>
    </xf>
    <xf numFmtId="49" fontId="2" fillId="0" borderId="9" xfId="0" applyNumberFormat="1" applyFont="1" applyBorder="1" applyAlignment="1">
      <alignment horizontal="left" vertical="top"/>
    </xf>
    <xf numFmtId="49" fontId="2" fillId="0" borderId="2" xfId="0" applyNumberFormat="1" applyFont="1" applyBorder="1" applyAlignment="1">
      <alignment horizontal="left" vertical="top"/>
    </xf>
    <xf numFmtId="164" fontId="2" fillId="2" borderId="1" xfId="0" applyNumberFormat="1" applyFont="1" applyFill="1" applyBorder="1" applyAlignment="1">
      <alignment horizontal="center" vertical="top" wrapText="1"/>
    </xf>
    <xf numFmtId="164" fontId="2" fillId="2" borderId="2" xfId="0" applyNumberFormat="1" applyFont="1" applyFill="1" applyBorder="1" applyAlignment="1">
      <alignment horizontal="center" vertical="top" wrapText="1"/>
    </xf>
    <xf numFmtId="164" fontId="2" fillId="0" borderId="1" xfId="0" applyNumberFormat="1" applyFont="1" applyFill="1" applyBorder="1" applyAlignment="1">
      <alignment horizontal="center" vertical="top" wrapText="1"/>
    </xf>
    <xf numFmtId="164" fontId="2" fillId="0" borderId="2" xfId="0" applyNumberFormat="1" applyFont="1" applyFill="1" applyBorder="1" applyAlignment="1">
      <alignment horizontal="center" vertical="top" wrapText="1"/>
    </xf>
    <xf numFmtId="0" fontId="1" fillId="2" borderId="10" xfId="0" applyFont="1" applyFill="1" applyBorder="1" applyAlignment="1">
      <alignment horizontal="center" wrapText="1"/>
    </xf>
    <xf numFmtId="0" fontId="1" fillId="2" borderId="6" xfId="0" applyFont="1" applyFill="1" applyBorder="1" applyAlignment="1">
      <alignment horizontal="center" wrapText="1"/>
    </xf>
    <xf numFmtId="0" fontId="1" fillId="2" borderId="3" xfId="0" applyFont="1" applyFill="1" applyBorder="1" applyAlignment="1">
      <alignment horizontal="center"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3" Type="http://schemas.openxmlformats.org/officeDocument/2006/relationships/image" Target="../media/image3.wmf"/><Relationship Id="rId7" Type="http://schemas.openxmlformats.org/officeDocument/2006/relationships/image" Target="../media/image7.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wmf"/><Relationship Id="rId5" Type="http://schemas.openxmlformats.org/officeDocument/2006/relationships/image" Target="../media/image5.wmf"/><Relationship Id="rId4" Type="http://schemas.openxmlformats.org/officeDocument/2006/relationships/image" Target="../media/image4.w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11.wmf"/><Relationship Id="rId2" Type="http://schemas.openxmlformats.org/officeDocument/2006/relationships/image" Target="../media/image10.wmf"/><Relationship Id="rId1" Type="http://schemas.openxmlformats.org/officeDocument/2006/relationships/image" Target="../media/image9.wmf"/><Relationship Id="rId6" Type="http://schemas.openxmlformats.org/officeDocument/2006/relationships/image" Target="../media/image14.wmf"/><Relationship Id="rId5" Type="http://schemas.openxmlformats.org/officeDocument/2006/relationships/image" Target="../media/image13.wmf"/><Relationship Id="rId4" Type="http://schemas.openxmlformats.org/officeDocument/2006/relationships/image" Target="../media/image12.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4762500</xdr:colOff>
          <xdr:row>7</xdr:row>
          <xdr:rowOff>190500</xdr:rowOff>
        </xdr:from>
        <xdr:to>
          <xdr:col>9</xdr:col>
          <xdr:colOff>2324100</xdr:colOff>
          <xdr:row>9</xdr:row>
          <xdr:rowOff>19050</xdr:rowOff>
        </xdr:to>
        <xdr:sp macro="" textlink="">
          <xdr:nvSpPr>
            <xdr:cNvPr id="14337" name="Object 1" hidden="1">
              <a:extLst>
                <a:ext uri="{63B3BB69-23CF-44E3-9099-C40C66FF867C}">
                  <a14:compatExt spid="_x0000_s14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10</xdr:row>
          <xdr:rowOff>0</xdr:rowOff>
        </xdr:from>
        <xdr:to>
          <xdr:col>9</xdr:col>
          <xdr:colOff>381000</xdr:colOff>
          <xdr:row>10</xdr:row>
          <xdr:rowOff>238125</xdr:rowOff>
        </xdr:to>
        <xdr:sp macro="" textlink="">
          <xdr:nvSpPr>
            <xdr:cNvPr id="14338" name="Object 2" hidden="1">
              <a:extLst>
                <a:ext uri="{63B3BB69-23CF-44E3-9099-C40C66FF867C}">
                  <a14:compatExt spid="_x0000_s14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11</xdr:row>
          <xdr:rowOff>0</xdr:rowOff>
        </xdr:from>
        <xdr:to>
          <xdr:col>9</xdr:col>
          <xdr:colOff>581025</xdr:colOff>
          <xdr:row>11</xdr:row>
          <xdr:rowOff>228600</xdr:rowOff>
        </xdr:to>
        <xdr:sp macro="" textlink="">
          <xdr:nvSpPr>
            <xdr:cNvPr id="14339" name="Object 3" hidden="1">
              <a:extLst>
                <a:ext uri="{63B3BB69-23CF-44E3-9099-C40C66FF867C}">
                  <a14:compatExt spid="_x0000_s14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12</xdr:row>
          <xdr:rowOff>0</xdr:rowOff>
        </xdr:from>
        <xdr:to>
          <xdr:col>9</xdr:col>
          <xdr:colOff>552450</xdr:colOff>
          <xdr:row>12</xdr:row>
          <xdr:rowOff>228600</xdr:rowOff>
        </xdr:to>
        <xdr:sp macro="" textlink="">
          <xdr:nvSpPr>
            <xdr:cNvPr id="14340" name="Object 4" hidden="1">
              <a:extLst>
                <a:ext uri="{63B3BB69-23CF-44E3-9099-C40C66FF867C}">
                  <a14:compatExt spid="_x0000_s14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xdr:row>
          <xdr:rowOff>0</xdr:rowOff>
        </xdr:from>
        <xdr:to>
          <xdr:col>11</xdr:col>
          <xdr:colOff>457200</xdr:colOff>
          <xdr:row>1</xdr:row>
          <xdr:rowOff>238125</xdr:rowOff>
        </xdr:to>
        <xdr:sp macro="" textlink="">
          <xdr:nvSpPr>
            <xdr:cNvPr id="14341" name="Object 5" hidden="1">
              <a:extLst>
                <a:ext uri="{63B3BB69-23CF-44E3-9099-C40C66FF867C}">
                  <a14:compatExt spid="_x0000_s14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3</xdr:row>
          <xdr:rowOff>0</xdr:rowOff>
        </xdr:from>
        <xdr:to>
          <xdr:col>9</xdr:col>
          <xdr:colOff>838200</xdr:colOff>
          <xdr:row>3</xdr:row>
          <xdr:rowOff>485775</xdr:rowOff>
        </xdr:to>
        <xdr:sp macro="" textlink="">
          <xdr:nvSpPr>
            <xdr:cNvPr id="14342" name="Object 6" hidden="1">
              <a:extLst>
                <a:ext uri="{63B3BB69-23CF-44E3-9099-C40C66FF867C}">
                  <a14:compatExt spid="_x0000_s14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4</xdr:row>
          <xdr:rowOff>0</xdr:rowOff>
        </xdr:from>
        <xdr:to>
          <xdr:col>9</xdr:col>
          <xdr:colOff>904875</xdr:colOff>
          <xdr:row>4</xdr:row>
          <xdr:rowOff>238125</xdr:rowOff>
        </xdr:to>
        <xdr:sp macro="" textlink="">
          <xdr:nvSpPr>
            <xdr:cNvPr id="14343" name="Object 7" hidden="1">
              <a:extLst>
                <a:ext uri="{63B3BB69-23CF-44E3-9099-C40C66FF867C}">
                  <a14:compatExt spid="_x0000_s14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5</xdr:row>
          <xdr:rowOff>0</xdr:rowOff>
        </xdr:from>
        <xdr:to>
          <xdr:col>9</xdr:col>
          <xdr:colOff>962025</xdr:colOff>
          <xdr:row>5</xdr:row>
          <xdr:rowOff>238125</xdr:rowOff>
        </xdr:to>
        <xdr:sp macro="" textlink="">
          <xdr:nvSpPr>
            <xdr:cNvPr id="14344" name="Object 8" hidden="1">
              <a:extLst>
                <a:ext uri="{63B3BB69-23CF-44E3-9099-C40C66FF867C}">
                  <a14:compatExt spid="_x0000_s14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4762500</xdr:colOff>
          <xdr:row>7</xdr:row>
          <xdr:rowOff>190500</xdr:rowOff>
        </xdr:from>
        <xdr:to>
          <xdr:col>9</xdr:col>
          <xdr:colOff>2324100</xdr:colOff>
          <xdr:row>9</xdr:row>
          <xdr:rowOff>19050</xdr:rowOff>
        </xdr:to>
        <xdr:sp macro="" textlink="">
          <xdr:nvSpPr>
            <xdr:cNvPr id="14345" name="Object 9" hidden="1">
              <a:extLst>
                <a:ext uri="{63B3BB69-23CF-44E3-9099-C40C66FF867C}">
                  <a14:compatExt spid="_x0000_s1434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0</xdr:colOff>
          <xdr:row>17</xdr:row>
          <xdr:rowOff>0</xdr:rowOff>
        </xdr:from>
        <xdr:to>
          <xdr:col>11</xdr:col>
          <xdr:colOff>609600</xdr:colOff>
          <xdr:row>18</xdr:row>
          <xdr:rowOff>19050</xdr:rowOff>
        </xdr:to>
        <xdr:sp macro="" textlink="">
          <xdr:nvSpPr>
            <xdr:cNvPr id="9217" name="Object 1" hidden="1">
              <a:extLst>
                <a:ext uri="{63B3BB69-23CF-44E3-9099-C40C66FF867C}">
                  <a14:compatExt spid="_x0000_s9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20</xdr:row>
          <xdr:rowOff>0</xdr:rowOff>
        </xdr:from>
        <xdr:to>
          <xdr:col>9</xdr:col>
          <xdr:colOff>581025</xdr:colOff>
          <xdr:row>20</xdr:row>
          <xdr:rowOff>228600</xdr:rowOff>
        </xdr:to>
        <xdr:sp macro="" textlink="">
          <xdr:nvSpPr>
            <xdr:cNvPr id="9218" name="Object 2" hidden="1">
              <a:extLst>
                <a:ext uri="{63B3BB69-23CF-44E3-9099-C40C66FF867C}">
                  <a14:compatExt spid="_x0000_s9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21</xdr:row>
          <xdr:rowOff>0</xdr:rowOff>
        </xdr:from>
        <xdr:to>
          <xdr:col>9</xdr:col>
          <xdr:colOff>828675</xdr:colOff>
          <xdr:row>21</xdr:row>
          <xdr:rowOff>228600</xdr:rowOff>
        </xdr:to>
        <xdr:sp macro="" textlink="">
          <xdr:nvSpPr>
            <xdr:cNvPr id="9219" name="Object 3" hidden="1">
              <a:extLst>
                <a:ext uri="{63B3BB69-23CF-44E3-9099-C40C66FF867C}">
                  <a14:compatExt spid="_x0000_s9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22</xdr:row>
          <xdr:rowOff>0</xdr:rowOff>
        </xdr:from>
        <xdr:to>
          <xdr:col>9</xdr:col>
          <xdr:colOff>847725</xdr:colOff>
          <xdr:row>22</xdr:row>
          <xdr:rowOff>238125</xdr:rowOff>
        </xdr:to>
        <xdr:sp macro="" textlink="">
          <xdr:nvSpPr>
            <xdr:cNvPr id="9220" name="Object 4" hidden="1">
              <a:extLst>
                <a:ext uri="{63B3BB69-23CF-44E3-9099-C40C66FF867C}">
                  <a14:compatExt spid="_x0000_s9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23</xdr:row>
          <xdr:rowOff>0</xdr:rowOff>
        </xdr:from>
        <xdr:to>
          <xdr:col>9</xdr:col>
          <xdr:colOff>847725</xdr:colOff>
          <xdr:row>23</xdr:row>
          <xdr:rowOff>238125</xdr:rowOff>
        </xdr:to>
        <xdr:sp macro="" textlink="">
          <xdr:nvSpPr>
            <xdr:cNvPr id="9221" name="Object 5" hidden="1">
              <a:extLst>
                <a:ext uri="{63B3BB69-23CF-44E3-9099-C40C66FF867C}">
                  <a14:compatExt spid="_x0000_s9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24</xdr:row>
          <xdr:rowOff>0</xdr:rowOff>
        </xdr:from>
        <xdr:to>
          <xdr:col>9</xdr:col>
          <xdr:colOff>895350</xdr:colOff>
          <xdr:row>24</xdr:row>
          <xdr:rowOff>238125</xdr:rowOff>
        </xdr:to>
        <xdr:sp macro="" textlink="">
          <xdr:nvSpPr>
            <xdr:cNvPr id="9222" name="Object 6" hidden="1">
              <a:extLst>
                <a:ext uri="{63B3BB69-23CF-44E3-9099-C40C66FF867C}">
                  <a14:compatExt spid="_x0000_s922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3" Type="http://schemas.openxmlformats.org/officeDocument/2006/relationships/vmlDrawing" Target="../drawings/vmlDrawing1.vml"/><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1" Type="http://schemas.openxmlformats.org/officeDocument/2006/relationships/printerSettings" Target="../printerSettings/printerSettings2.bin"/><Relationship Id="rId6" Type="http://schemas.openxmlformats.org/officeDocument/2006/relationships/oleObject" Target="../embeddings/oleObject2.bin"/><Relationship Id="rId11" Type="http://schemas.openxmlformats.org/officeDocument/2006/relationships/image" Target="../media/image4.wmf"/><Relationship Id="rId5" Type="http://schemas.openxmlformats.org/officeDocument/2006/relationships/image" Target="../media/image1.wmf"/><Relationship Id="rId15" Type="http://schemas.openxmlformats.org/officeDocument/2006/relationships/image" Target="../media/image6.wmf"/><Relationship Id="rId10" Type="http://schemas.openxmlformats.org/officeDocument/2006/relationships/oleObject" Target="../embeddings/oleObject4.bin"/><Relationship Id="rId19" Type="http://schemas.openxmlformats.org/officeDocument/2006/relationships/image" Target="../media/image8.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12.bin"/><Relationship Id="rId13" Type="http://schemas.openxmlformats.org/officeDocument/2006/relationships/image" Target="../media/image13.wmf"/><Relationship Id="rId3" Type="http://schemas.openxmlformats.org/officeDocument/2006/relationships/vmlDrawing" Target="../drawings/vmlDrawing2.vml"/><Relationship Id="rId7" Type="http://schemas.openxmlformats.org/officeDocument/2006/relationships/image" Target="../media/image10.wmf"/><Relationship Id="rId12" Type="http://schemas.openxmlformats.org/officeDocument/2006/relationships/oleObject" Target="../embeddings/oleObject14.bin"/><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oleObject" Target="../embeddings/oleObject11.bin"/><Relationship Id="rId11" Type="http://schemas.openxmlformats.org/officeDocument/2006/relationships/image" Target="../media/image12.wmf"/><Relationship Id="rId5" Type="http://schemas.openxmlformats.org/officeDocument/2006/relationships/image" Target="../media/image9.wmf"/><Relationship Id="rId15" Type="http://schemas.openxmlformats.org/officeDocument/2006/relationships/image" Target="../media/image14.wmf"/><Relationship Id="rId10" Type="http://schemas.openxmlformats.org/officeDocument/2006/relationships/oleObject" Target="../embeddings/oleObject13.bin"/><Relationship Id="rId4" Type="http://schemas.openxmlformats.org/officeDocument/2006/relationships/oleObject" Target="../embeddings/oleObject10.bin"/><Relationship Id="rId9" Type="http://schemas.openxmlformats.org/officeDocument/2006/relationships/image" Target="../media/image11.wmf"/><Relationship Id="rId14" Type="http://schemas.openxmlformats.org/officeDocument/2006/relationships/oleObject" Target="../embeddings/oleObject1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2"/>
  <sheetViews>
    <sheetView tabSelected="1" showWhiteSpace="0" topLeftCell="A241" zoomScaleNormal="100" zoomScaleSheetLayoutView="120" zoomScalePageLayoutView="120" workbookViewId="0">
      <selection activeCell="A221" sqref="A221:I221"/>
    </sheetView>
  </sheetViews>
  <sheetFormatPr defaultRowHeight="15" x14ac:dyDescent="0.25"/>
  <cols>
    <col min="1" max="1" width="4.28515625" customWidth="1"/>
    <col min="2" max="2" width="20.7109375" customWidth="1"/>
    <col min="3" max="3" width="14.42578125" customWidth="1"/>
    <col min="4" max="4" width="9.7109375" style="144" customWidth="1"/>
    <col min="5" max="5" width="10.28515625" style="145" customWidth="1"/>
    <col min="6" max="6" width="12.42578125" style="144" customWidth="1"/>
    <col min="7" max="7" width="10.42578125" style="144" customWidth="1"/>
    <col min="8" max="8" width="10.7109375" style="144" customWidth="1"/>
    <col min="9" max="9" width="46.7109375" customWidth="1"/>
  </cols>
  <sheetData>
    <row r="1" spans="1:9" ht="26.25" customHeight="1" thickBot="1" x14ac:dyDescent="0.3">
      <c r="A1" s="155" t="s">
        <v>420</v>
      </c>
      <c r="B1" s="155"/>
      <c r="C1" s="155"/>
      <c r="D1" s="155"/>
      <c r="E1" s="155"/>
      <c r="F1" s="155"/>
      <c r="G1" s="155"/>
      <c r="H1" s="155"/>
      <c r="I1" s="155"/>
    </row>
    <row r="2" spans="1:9" ht="63" customHeight="1" thickBot="1" x14ac:dyDescent="0.35">
      <c r="A2" s="156" t="s">
        <v>418</v>
      </c>
      <c r="B2" s="157"/>
      <c r="C2" s="157"/>
      <c r="D2" s="157"/>
      <c r="E2" s="157"/>
      <c r="F2" s="157"/>
      <c r="G2" s="157"/>
      <c r="H2" s="157"/>
      <c r="I2" s="158"/>
    </row>
    <row r="3" spans="1:9" ht="23.25" customHeight="1" thickBot="1" x14ac:dyDescent="0.3">
      <c r="A3" s="168" t="s">
        <v>0</v>
      </c>
      <c r="B3" s="175" t="s">
        <v>1</v>
      </c>
      <c r="C3" s="175" t="s">
        <v>2</v>
      </c>
      <c r="D3" s="134" t="s">
        <v>3</v>
      </c>
      <c r="E3" s="135" t="s">
        <v>404</v>
      </c>
      <c r="F3" s="180" t="s">
        <v>6</v>
      </c>
      <c r="G3" s="181"/>
      <c r="H3" s="182"/>
      <c r="I3" s="175" t="s">
        <v>7</v>
      </c>
    </row>
    <row r="4" spans="1:9" ht="47.25" customHeight="1" thickBot="1" x14ac:dyDescent="0.3">
      <c r="A4" s="169"/>
      <c r="B4" s="176"/>
      <c r="C4" s="176"/>
      <c r="D4" s="60" t="s">
        <v>409</v>
      </c>
      <c r="E4" s="136" t="s">
        <v>410</v>
      </c>
      <c r="F4" s="60" t="s">
        <v>411</v>
      </c>
      <c r="G4" s="60" t="s">
        <v>412</v>
      </c>
      <c r="H4" s="60" t="s">
        <v>413</v>
      </c>
      <c r="I4" s="176"/>
    </row>
    <row r="5" spans="1:9" ht="24.75" customHeight="1" thickBot="1" x14ac:dyDescent="0.3">
      <c r="A5" s="2" t="s">
        <v>11</v>
      </c>
      <c r="B5" s="164" t="s">
        <v>12</v>
      </c>
      <c r="C5" s="165"/>
      <c r="D5" s="165"/>
      <c r="E5" s="165"/>
      <c r="F5" s="165"/>
      <c r="G5" s="165"/>
      <c r="H5" s="165"/>
      <c r="I5" s="166"/>
    </row>
    <row r="6" spans="1:9" ht="58.5" customHeight="1" thickBot="1" x14ac:dyDescent="0.3">
      <c r="A6" s="183">
        <v>1</v>
      </c>
      <c r="B6" s="3" t="s">
        <v>363</v>
      </c>
      <c r="C6" s="3" t="s">
        <v>19</v>
      </c>
      <c r="D6" s="151">
        <v>5461</v>
      </c>
      <c r="E6" s="151">
        <v>5391</v>
      </c>
      <c r="F6" s="151">
        <v>5439</v>
      </c>
      <c r="G6" s="151">
        <v>5488</v>
      </c>
      <c r="H6" s="151">
        <v>5537</v>
      </c>
      <c r="I6" s="161" t="s">
        <v>364</v>
      </c>
    </row>
    <row r="7" spans="1:9" ht="13.5" customHeight="1" thickBot="1" x14ac:dyDescent="0.3">
      <c r="A7" s="187"/>
      <c r="B7" s="3" t="s">
        <v>13</v>
      </c>
      <c r="C7" s="3" t="s">
        <v>14</v>
      </c>
      <c r="D7" s="68"/>
      <c r="E7" s="130">
        <v>98.72</v>
      </c>
      <c r="F7" s="90">
        <v>100.9</v>
      </c>
      <c r="G7" s="90">
        <v>100.9</v>
      </c>
      <c r="H7" s="90">
        <v>10.9</v>
      </c>
      <c r="I7" s="162"/>
    </row>
    <row r="8" spans="1:9" ht="15.75" thickBot="1" x14ac:dyDescent="0.3">
      <c r="A8" s="184"/>
      <c r="B8" s="3" t="s">
        <v>15</v>
      </c>
      <c r="C8" s="3"/>
      <c r="D8" s="68"/>
      <c r="E8" s="130"/>
      <c r="F8" s="68"/>
      <c r="G8" s="68"/>
      <c r="H8" s="68"/>
      <c r="I8" s="162"/>
    </row>
    <row r="9" spans="1:9" ht="15.75" thickBot="1" x14ac:dyDescent="0.3">
      <c r="A9" s="183" t="s">
        <v>214</v>
      </c>
      <c r="B9" s="3" t="s">
        <v>16</v>
      </c>
      <c r="C9" s="3" t="s">
        <v>19</v>
      </c>
      <c r="D9" s="151">
        <v>5414</v>
      </c>
      <c r="E9" s="151">
        <v>5340</v>
      </c>
      <c r="F9" s="151">
        <v>5373</v>
      </c>
      <c r="G9" s="151">
        <v>5394</v>
      </c>
      <c r="H9" s="151">
        <v>5410</v>
      </c>
      <c r="I9" s="162"/>
    </row>
    <row r="10" spans="1:9" ht="14.25" customHeight="1" thickBot="1" x14ac:dyDescent="0.3">
      <c r="A10" s="184"/>
      <c r="B10" s="3" t="s">
        <v>13</v>
      </c>
      <c r="C10" s="3" t="s">
        <v>14</v>
      </c>
      <c r="D10" s="90"/>
      <c r="E10" s="130">
        <v>98.65</v>
      </c>
      <c r="F10" s="90">
        <v>100.6</v>
      </c>
      <c r="G10" s="90">
        <v>100.4</v>
      </c>
      <c r="H10" s="90">
        <v>100.3</v>
      </c>
      <c r="I10" s="162"/>
    </row>
    <row r="11" spans="1:9" ht="31.5" customHeight="1" thickBot="1" x14ac:dyDescent="0.3">
      <c r="A11" s="183" t="s">
        <v>215</v>
      </c>
      <c r="B11" s="3" t="s">
        <v>17</v>
      </c>
      <c r="C11" s="3" t="s">
        <v>19</v>
      </c>
      <c r="D11" s="151">
        <f>D6-D9</f>
        <v>47</v>
      </c>
      <c r="E11" s="147">
        <f>E6-E9</f>
        <v>51</v>
      </c>
      <c r="F11" s="151">
        <f>F6-F9</f>
        <v>66</v>
      </c>
      <c r="G11" s="68">
        <f t="shared" ref="G11:H11" si="0">G6-G9</f>
        <v>94</v>
      </c>
      <c r="H11" s="68">
        <f t="shared" si="0"/>
        <v>127</v>
      </c>
      <c r="I11" s="162"/>
    </row>
    <row r="12" spans="1:9" ht="46.5" customHeight="1" thickBot="1" x14ac:dyDescent="0.3">
      <c r="A12" s="184"/>
      <c r="B12" s="3" t="s">
        <v>18</v>
      </c>
      <c r="C12" s="3" t="s">
        <v>14</v>
      </c>
      <c r="D12" s="68"/>
      <c r="E12" s="130">
        <f>E11/D11*100</f>
        <v>108.51063829787233</v>
      </c>
      <c r="F12" s="90">
        <v>132</v>
      </c>
      <c r="G12" s="90">
        <f>G11/F11*100</f>
        <v>142.42424242424244</v>
      </c>
      <c r="H12" s="90">
        <f>H11/G11*100</f>
        <v>135.10638297872339</v>
      </c>
      <c r="I12" s="163"/>
    </row>
    <row r="13" spans="1:9" ht="51.75" customHeight="1" thickBot="1" x14ac:dyDescent="0.3">
      <c r="A13" s="111"/>
      <c r="B13" s="50" t="s">
        <v>407</v>
      </c>
      <c r="C13" s="50" t="s">
        <v>19</v>
      </c>
      <c r="D13" s="147">
        <f>(D6+E6)/2</f>
        <v>5426</v>
      </c>
      <c r="E13" s="147">
        <f>(E6+F6)/2</f>
        <v>5415</v>
      </c>
      <c r="F13" s="152">
        <f>(F6+G6)/2</f>
        <v>5463.5</v>
      </c>
      <c r="G13" s="152">
        <f>(G6+H6)/2</f>
        <v>5512.5</v>
      </c>
      <c r="H13" s="147">
        <f>(H6+(H6+H14-H15+H16))/2</f>
        <v>5525</v>
      </c>
      <c r="I13" s="104" t="s">
        <v>408</v>
      </c>
    </row>
    <row r="14" spans="1:9" ht="53.25" customHeight="1" thickBot="1" x14ac:dyDescent="0.3">
      <c r="A14" s="15">
        <v>2</v>
      </c>
      <c r="B14" s="3" t="s">
        <v>268</v>
      </c>
      <c r="C14" s="3" t="s">
        <v>19</v>
      </c>
      <c r="D14" s="129">
        <v>34</v>
      </c>
      <c r="E14" s="149">
        <v>28</v>
      </c>
      <c r="F14" s="129">
        <v>28</v>
      </c>
      <c r="G14" s="129">
        <v>29</v>
      </c>
      <c r="H14" s="129">
        <v>30</v>
      </c>
      <c r="I14" s="170" t="s">
        <v>365</v>
      </c>
    </row>
    <row r="15" spans="1:9" ht="34.5" customHeight="1" thickBot="1" x14ac:dyDescent="0.3">
      <c r="A15" s="15">
        <v>3</v>
      </c>
      <c r="B15" s="3" t="s">
        <v>269</v>
      </c>
      <c r="C15" s="3" t="s">
        <v>19</v>
      </c>
      <c r="D15" s="129">
        <v>59</v>
      </c>
      <c r="E15" s="149">
        <v>58</v>
      </c>
      <c r="F15" s="129">
        <v>57</v>
      </c>
      <c r="G15" s="129">
        <v>55</v>
      </c>
      <c r="H15" s="129">
        <v>54</v>
      </c>
      <c r="I15" s="172"/>
    </row>
    <row r="16" spans="1:9" ht="41.25" customHeight="1" thickBot="1" x14ac:dyDescent="0.3">
      <c r="A16" s="15">
        <v>4</v>
      </c>
      <c r="B16" s="3" t="s">
        <v>341</v>
      </c>
      <c r="C16" s="3" t="s">
        <v>19</v>
      </c>
      <c r="D16" s="129"/>
      <c r="E16" s="128"/>
      <c r="F16" s="129"/>
      <c r="G16" s="129"/>
      <c r="H16" s="129"/>
      <c r="I16" s="21" t="s">
        <v>366</v>
      </c>
    </row>
    <row r="17" spans="1:9" ht="39" customHeight="1" thickBot="1" x14ac:dyDescent="0.3">
      <c r="A17" s="15">
        <v>5</v>
      </c>
      <c r="B17" s="3" t="s">
        <v>20</v>
      </c>
      <c r="C17" s="3" t="s">
        <v>21</v>
      </c>
      <c r="D17" s="92"/>
      <c r="E17" s="128">
        <f>E14/E13*1000</f>
        <v>5.1708217913204066</v>
      </c>
      <c r="F17" s="128">
        <f>F14/F13*1000</f>
        <v>5.1249199231262006</v>
      </c>
      <c r="G17" s="128">
        <f>G14/G13*1000</f>
        <v>5.2607709750566896</v>
      </c>
      <c r="H17" s="128">
        <f>H14/H13*1000</f>
        <v>5.4298642533936645</v>
      </c>
      <c r="I17" s="159" t="s">
        <v>270</v>
      </c>
    </row>
    <row r="18" spans="1:9" ht="31.5" customHeight="1" thickBot="1" x14ac:dyDescent="0.3">
      <c r="A18" s="15">
        <v>6</v>
      </c>
      <c r="B18" s="3" t="s">
        <v>22</v>
      </c>
      <c r="C18" s="3" t="s">
        <v>21</v>
      </c>
      <c r="D18" s="92"/>
      <c r="E18" s="128">
        <f>E15/E13*1000</f>
        <v>10.710987996306557</v>
      </c>
      <c r="F18" s="128">
        <f>F15/F13*1000</f>
        <v>10.432872700649767</v>
      </c>
      <c r="G18" s="128">
        <f>G15/G13*1000</f>
        <v>9.9773242630385486</v>
      </c>
      <c r="H18" s="128">
        <f>H15/H13*1000</f>
        <v>9.7737556561085963</v>
      </c>
      <c r="I18" s="160"/>
    </row>
    <row r="19" spans="1:9" ht="43.5" customHeight="1" thickBot="1" x14ac:dyDescent="0.3">
      <c r="A19" s="15">
        <v>7</v>
      </c>
      <c r="B19" s="3" t="s">
        <v>23</v>
      </c>
      <c r="C19" s="3" t="s">
        <v>21</v>
      </c>
      <c r="D19" s="92"/>
      <c r="E19" s="128">
        <f t="shared" ref="E19:H19" si="1">E17-E18</f>
        <v>-5.54016620498615</v>
      </c>
      <c r="F19" s="128">
        <f t="shared" si="1"/>
        <v>-5.3079527775235666</v>
      </c>
      <c r="G19" s="128">
        <f t="shared" si="1"/>
        <v>-4.716553287981859</v>
      </c>
      <c r="H19" s="128">
        <f t="shared" si="1"/>
        <v>-4.3438914027149318</v>
      </c>
      <c r="I19" s="3" t="s">
        <v>406</v>
      </c>
    </row>
    <row r="20" spans="1:9" ht="42" customHeight="1" thickBot="1" x14ac:dyDescent="0.3">
      <c r="A20" s="15">
        <v>8</v>
      </c>
      <c r="B20" s="3" t="s">
        <v>24</v>
      </c>
      <c r="C20" s="3" t="s">
        <v>21</v>
      </c>
      <c r="D20" s="92"/>
      <c r="E20" s="128">
        <f>E16/E13*1000</f>
        <v>0</v>
      </c>
      <c r="F20" s="128">
        <f>F16/F13*1000</f>
        <v>0</v>
      </c>
      <c r="G20" s="128">
        <f>G16/G13*1000</f>
        <v>0</v>
      </c>
      <c r="H20" s="128">
        <f>H16/H13*1000</f>
        <v>0</v>
      </c>
      <c r="I20" s="3" t="s">
        <v>25</v>
      </c>
    </row>
    <row r="21" spans="1:9" ht="53.25" customHeight="1" thickBot="1" x14ac:dyDescent="0.35">
      <c r="A21" s="185" t="s">
        <v>419</v>
      </c>
      <c r="B21" s="186"/>
      <c r="C21" s="186"/>
      <c r="D21" s="186"/>
      <c r="E21" s="186"/>
      <c r="F21" s="186"/>
      <c r="G21" s="186"/>
      <c r="H21" s="186"/>
      <c r="I21" s="186"/>
    </row>
    <row r="22" spans="1:9" ht="23.25" customHeight="1" thickBot="1" x14ac:dyDescent="0.3">
      <c r="A22" s="168" t="s">
        <v>0</v>
      </c>
      <c r="B22" s="175" t="s">
        <v>1</v>
      </c>
      <c r="C22" s="175" t="s">
        <v>2</v>
      </c>
      <c r="D22" s="59" t="s">
        <v>3</v>
      </c>
      <c r="E22" s="190" t="s">
        <v>374</v>
      </c>
      <c r="F22" s="180" t="s">
        <v>6</v>
      </c>
      <c r="G22" s="188"/>
      <c r="H22" s="189"/>
      <c r="I22" s="175" t="s">
        <v>7</v>
      </c>
    </row>
    <row r="23" spans="1:9" ht="18" customHeight="1" thickBot="1" x14ac:dyDescent="0.3">
      <c r="A23" s="169"/>
      <c r="B23" s="176"/>
      <c r="C23" s="176"/>
      <c r="D23" s="60" t="s">
        <v>4</v>
      </c>
      <c r="E23" s="191"/>
      <c r="F23" s="60" t="s">
        <v>8</v>
      </c>
      <c r="G23" s="60" t="s">
        <v>9</v>
      </c>
      <c r="H23" s="60" t="s">
        <v>10</v>
      </c>
      <c r="I23" s="176"/>
    </row>
    <row r="24" spans="1:9" ht="15.75" customHeight="1" thickBot="1" x14ac:dyDescent="0.3">
      <c r="A24" s="6" t="s">
        <v>26</v>
      </c>
      <c r="B24" s="164" t="s">
        <v>165</v>
      </c>
      <c r="C24" s="165"/>
      <c r="D24" s="165"/>
      <c r="E24" s="165"/>
      <c r="F24" s="165"/>
      <c r="G24" s="165"/>
      <c r="H24" s="165"/>
      <c r="I24" s="166"/>
    </row>
    <row r="25" spans="1:9" ht="48.75" customHeight="1" thickBot="1" x14ac:dyDescent="0.3">
      <c r="A25" s="15">
        <v>1</v>
      </c>
      <c r="B25" s="3" t="s">
        <v>166</v>
      </c>
      <c r="C25" s="3" t="s">
        <v>19</v>
      </c>
      <c r="D25" s="129">
        <v>1620</v>
      </c>
      <c r="E25" s="149">
        <v>1622</v>
      </c>
      <c r="F25" s="129">
        <v>1624</v>
      </c>
      <c r="G25" s="129">
        <v>1626</v>
      </c>
      <c r="H25" s="129">
        <v>1628</v>
      </c>
      <c r="I25" s="8" t="s">
        <v>167</v>
      </c>
    </row>
    <row r="26" spans="1:9" ht="62.25" customHeight="1" thickBot="1" x14ac:dyDescent="0.3">
      <c r="A26" s="15" t="s">
        <v>271</v>
      </c>
      <c r="B26" s="3" t="s">
        <v>168</v>
      </c>
      <c r="C26" s="3" t="s">
        <v>14</v>
      </c>
      <c r="D26" s="129">
        <v>0.42</v>
      </c>
      <c r="E26" s="128">
        <v>0.45</v>
      </c>
      <c r="F26" s="129">
        <v>0.55000000000000004</v>
      </c>
      <c r="G26" s="129">
        <v>0.55000000000000004</v>
      </c>
      <c r="H26" s="137">
        <v>0.46</v>
      </c>
      <c r="I26" s="22" t="s">
        <v>326</v>
      </c>
    </row>
    <row r="27" spans="1:9" ht="96.75" customHeight="1" thickBot="1" x14ac:dyDescent="0.3">
      <c r="A27" s="15" t="s">
        <v>272</v>
      </c>
      <c r="B27" s="3" t="s">
        <v>169</v>
      </c>
      <c r="C27" s="3" t="s">
        <v>19</v>
      </c>
      <c r="D27" s="129">
        <v>13</v>
      </c>
      <c r="E27" s="149">
        <v>14</v>
      </c>
      <c r="F27" s="129">
        <v>17</v>
      </c>
      <c r="G27" s="129">
        <v>16</v>
      </c>
      <c r="H27" s="137">
        <v>14</v>
      </c>
      <c r="I27" s="42"/>
    </row>
    <row r="28" spans="1:9" ht="84.75" customHeight="1" thickBot="1" x14ac:dyDescent="0.3">
      <c r="A28" s="15" t="s">
        <v>273</v>
      </c>
      <c r="B28" s="3" t="s">
        <v>170</v>
      </c>
      <c r="C28" s="3" t="s">
        <v>171</v>
      </c>
      <c r="D28" s="129">
        <v>41</v>
      </c>
      <c r="E28" s="149">
        <v>41</v>
      </c>
      <c r="F28" s="129">
        <v>41</v>
      </c>
      <c r="G28" s="129">
        <v>40</v>
      </c>
      <c r="H28" s="129">
        <v>40</v>
      </c>
      <c r="I28" s="3" t="s">
        <v>330</v>
      </c>
    </row>
    <row r="29" spans="1:9" s="123" customFormat="1" ht="30" customHeight="1" thickBot="1" x14ac:dyDescent="0.3">
      <c r="A29" s="58" t="s">
        <v>274</v>
      </c>
      <c r="B29" s="56" t="s">
        <v>172</v>
      </c>
      <c r="C29" s="56" t="s">
        <v>171</v>
      </c>
      <c r="D29" s="68">
        <v>40</v>
      </c>
      <c r="E29" s="147">
        <v>13</v>
      </c>
      <c r="F29" s="68"/>
      <c r="G29" s="68"/>
      <c r="H29" s="68"/>
      <c r="I29" s="161" t="s">
        <v>367</v>
      </c>
    </row>
    <row r="30" spans="1:9" s="123" customFormat="1" ht="26.25" customHeight="1" thickBot="1" x14ac:dyDescent="0.3">
      <c r="A30" s="58" t="s">
        <v>258</v>
      </c>
      <c r="B30" s="56" t="s">
        <v>173</v>
      </c>
      <c r="C30" s="56" t="s">
        <v>171</v>
      </c>
      <c r="D30" s="68"/>
      <c r="E30" s="130"/>
      <c r="F30" s="68"/>
      <c r="G30" s="68"/>
      <c r="H30" s="68"/>
      <c r="I30" s="162"/>
    </row>
    <row r="31" spans="1:9" s="123" customFormat="1" ht="31.5" customHeight="1" thickBot="1" x14ac:dyDescent="0.3">
      <c r="A31" s="58" t="s">
        <v>259</v>
      </c>
      <c r="B31" s="56" t="s">
        <v>174</v>
      </c>
      <c r="C31" s="56" t="s">
        <v>171</v>
      </c>
      <c r="D31" s="68">
        <v>40</v>
      </c>
      <c r="E31" s="147">
        <v>13</v>
      </c>
      <c r="F31" s="68"/>
      <c r="G31" s="68"/>
      <c r="H31" s="68"/>
      <c r="I31" s="163"/>
    </row>
    <row r="32" spans="1:9" s="51" customFormat="1" ht="83.25" customHeight="1" thickBot="1" x14ac:dyDescent="0.3">
      <c r="A32" s="49" t="s">
        <v>308</v>
      </c>
      <c r="B32" s="53" t="s">
        <v>368</v>
      </c>
      <c r="C32" s="54" t="s">
        <v>19</v>
      </c>
      <c r="D32" s="112">
        <v>1389</v>
      </c>
      <c r="E32" s="153">
        <v>1390</v>
      </c>
      <c r="F32" s="112">
        <v>1391</v>
      </c>
      <c r="G32" s="112">
        <v>1393</v>
      </c>
      <c r="H32" s="112">
        <v>1394</v>
      </c>
      <c r="I32" s="53" t="s">
        <v>369</v>
      </c>
    </row>
    <row r="33" spans="1:9" s="51" customFormat="1" ht="89.25" customHeight="1" thickBot="1" x14ac:dyDescent="0.3">
      <c r="A33" s="49" t="s">
        <v>309</v>
      </c>
      <c r="B33" s="56" t="s">
        <v>370</v>
      </c>
      <c r="C33" s="56" t="s">
        <v>371</v>
      </c>
      <c r="D33" s="118">
        <v>37537.089999999997</v>
      </c>
      <c r="E33" s="130">
        <v>39901.93</v>
      </c>
      <c r="F33" s="118">
        <v>42695.07</v>
      </c>
      <c r="G33" s="118">
        <v>44868.24</v>
      </c>
      <c r="H33" s="118">
        <v>48363.48</v>
      </c>
      <c r="I33" s="56" t="s">
        <v>372</v>
      </c>
    </row>
    <row r="34" spans="1:9" s="51" customFormat="1" ht="83.25" customHeight="1" thickBot="1" x14ac:dyDescent="0.3">
      <c r="A34" s="58" t="s">
        <v>310</v>
      </c>
      <c r="B34" s="56" t="s">
        <v>373</v>
      </c>
      <c r="C34" s="56" t="s">
        <v>34</v>
      </c>
      <c r="D34" s="68"/>
      <c r="E34" s="130">
        <f>E33*E32*12/1000</f>
        <v>665564.19240000006</v>
      </c>
      <c r="F34" s="68">
        <f>F33*F32*12/1000</f>
        <v>712666.10843999998</v>
      </c>
      <c r="G34" s="68">
        <f t="shared" ref="G34:H34" si="2">G33*G32*12/1000</f>
        <v>750017.49984000006</v>
      </c>
      <c r="H34" s="68">
        <f t="shared" si="2"/>
        <v>809024.29344000004</v>
      </c>
      <c r="I34" s="52" t="s">
        <v>314</v>
      </c>
    </row>
    <row r="35" spans="1:9" ht="57" customHeight="1" thickBot="1" x14ac:dyDescent="0.35">
      <c r="A35" s="185" t="s">
        <v>419</v>
      </c>
      <c r="B35" s="186"/>
      <c r="C35" s="186"/>
      <c r="D35" s="186"/>
      <c r="E35" s="186"/>
      <c r="F35" s="186"/>
      <c r="G35" s="186"/>
      <c r="H35" s="186"/>
      <c r="I35" s="186"/>
    </row>
    <row r="36" spans="1:9" ht="27.75" customHeight="1" thickBot="1" x14ac:dyDescent="0.3">
      <c r="A36" s="197" t="s">
        <v>0</v>
      </c>
      <c r="B36" s="199" t="s">
        <v>1</v>
      </c>
      <c r="C36" s="199" t="s">
        <v>2</v>
      </c>
      <c r="D36" s="59" t="s">
        <v>3</v>
      </c>
      <c r="E36" s="190" t="s">
        <v>374</v>
      </c>
      <c r="F36" s="180" t="s">
        <v>6</v>
      </c>
      <c r="G36" s="188"/>
      <c r="H36" s="189"/>
      <c r="I36" s="199" t="s">
        <v>7</v>
      </c>
    </row>
    <row r="37" spans="1:9" ht="18.75" customHeight="1" thickBot="1" x14ac:dyDescent="0.3">
      <c r="A37" s="198"/>
      <c r="B37" s="200"/>
      <c r="C37" s="200"/>
      <c r="D37" s="60" t="s">
        <v>4</v>
      </c>
      <c r="E37" s="191"/>
      <c r="F37" s="60" t="s">
        <v>8</v>
      </c>
      <c r="G37" s="60" t="s">
        <v>9</v>
      </c>
      <c r="H37" s="60" t="s">
        <v>10</v>
      </c>
      <c r="I37" s="200"/>
    </row>
    <row r="38" spans="1:9" ht="18" customHeight="1" thickBot="1" x14ac:dyDescent="0.3">
      <c r="A38" s="61" t="s">
        <v>28</v>
      </c>
      <c r="B38" s="243" t="s">
        <v>29</v>
      </c>
      <c r="C38" s="244"/>
      <c r="D38" s="244"/>
      <c r="E38" s="244"/>
      <c r="F38" s="244"/>
      <c r="G38" s="244"/>
      <c r="H38" s="244"/>
      <c r="I38" s="245"/>
    </row>
    <row r="39" spans="1:9" ht="107.25" customHeight="1" thickBot="1" x14ac:dyDescent="0.3">
      <c r="A39" s="201">
        <v>1</v>
      </c>
      <c r="B39" s="21" t="s">
        <v>291</v>
      </c>
      <c r="C39" s="56" t="s">
        <v>375</v>
      </c>
      <c r="D39" s="132">
        <v>802282.5</v>
      </c>
      <c r="E39" s="130">
        <f>E42+E45+E49+E52+E55+E58+E61+E64+E67+E70+E73+E91</f>
        <v>964693.36618218001</v>
      </c>
      <c r="F39" s="130">
        <f>F42+F45+F91</f>
        <v>1008590.773116934</v>
      </c>
      <c r="G39" s="130">
        <f>G42+G45++G91</f>
        <v>1061694.0859123138</v>
      </c>
      <c r="H39" s="130">
        <f>H42+H45+H91</f>
        <v>1105476.2266271655</v>
      </c>
      <c r="I39" s="161" t="s">
        <v>376</v>
      </c>
    </row>
    <row r="40" spans="1:9" ht="52.5" customHeight="1" thickBot="1" x14ac:dyDescent="0.3">
      <c r="A40" s="202"/>
      <c r="B40" s="21" t="s">
        <v>30</v>
      </c>
      <c r="C40" s="56" t="s">
        <v>31</v>
      </c>
      <c r="D40" s="132">
        <v>100.8</v>
      </c>
      <c r="E40" s="132">
        <v>105.2</v>
      </c>
      <c r="F40" s="132">
        <v>102.4</v>
      </c>
      <c r="G40" s="132">
        <v>103.1</v>
      </c>
      <c r="H40" s="132">
        <v>103.4</v>
      </c>
      <c r="I40" s="162"/>
    </row>
    <row r="41" spans="1:9" ht="45" customHeight="1" thickBot="1" x14ac:dyDescent="0.3">
      <c r="A41" s="203"/>
      <c r="B41" s="62" t="s">
        <v>32</v>
      </c>
      <c r="C41" s="56" t="s">
        <v>33</v>
      </c>
      <c r="D41" s="132">
        <v>115.9</v>
      </c>
      <c r="E41" s="132">
        <v>114.3</v>
      </c>
      <c r="F41" s="132">
        <v>102.1</v>
      </c>
      <c r="G41" s="132">
        <v>102.1</v>
      </c>
      <c r="H41" s="132">
        <v>100.7</v>
      </c>
      <c r="I41" s="163"/>
    </row>
    <row r="42" spans="1:9" s="124" customFormat="1" ht="118.5" customHeight="1" thickBot="1" x14ac:dyDescent="0.3">
      <c r="A42" s="201" t="s">
        <v>271</v>
      </c>
      <c r="B42" s="21" t="s">
        <v>292</v>
      </c>
      <c r="C42" s="56" t="s">
        <v>312</v>
      </c>
      <c r="D42" s="130"/>
      <c r="E42" s="130">
        <f>D42*E43*E44/10000</f>
        <v>0</v>
      </c>
      <c r="F42" s="130">
        <f>E42*F43*F44/10000</f>
        <v>0</v>
      </c>
      <c r="G42" s="130">
        <f>F42*G43*G44/10000</f>
        <v>0</v>
      </c>
      <c r="H42" s="130">
        <f>G42*H43*H44/10000</f>
        <v>0</v>
      </c>
      <c r="I42" s="161" t="s">
        <v>377</v>
      </c>
    </row>
    <row r="43" spans="1:9" s="124" customFormat="1" ht="39.75" customHeight="1" thickBot="1" x14ac:dyDescent="0.3">
      <c r="A43" s="202"/>
      <c r="B43" s="62" t="s">
        <v>35</v>
      </c>
      <c r="C43" s="83" t="s">
        <v>36</v>
      </c>
      <c r="D43" s="130"/>
      <c r="E43" s="130"/>
      <c r="F43" s="130"/>
      <c r="G43" s="130"/>
      <c r="H43" s="130"/>
      <c r="I43" s="162"/>
    </row>
    <row r="44" spans="1:9" s="124" customFormat="1" ht="39" thickBot="1" x14ac:dyDescent="0.3">
      <c r="A44" s="203"/>
      <c r="B44" s="21" t="s">
        <v>37</v>
      </c>
      <c r="C44" s="56" t="s">
        <v>33</v>
      </c>
      <c r="D44" s="130"/>
      <c r="E44" s="130"/>
      <c r="F44" s="130"/>
      <c r="G44" s="130"/>
      <c r="H44" s="130"/>
      <c r="I44" s="163"/>
    </row>
    <row r="45" spans="1:9" s="124" customFormat="1" ht="104.25" customHeight="1" thickBot="1" x14ac:dyDescent="0.3">
      <c r="A45" s="204">
        <v>3</v>
      </c>
      <c r="B45" s="21" t="s">
        <v>38</v>
      </c>
      <c r="C45" s="56" t="s">
        <v>312</v>
      </c>
      <c r="D45" s="130">
        <v>800677.95</v>
      </c>
      <c r="E45" s="130">
        <f>E49+E52+E55+E58+E61+E64+E67+E70+E73+E76+E79+E82+E85+E88</f>
        <v>962763.97344966</v>
      </c>
      <c r="F45" s="130">
        <f>F49+F52+F55+F58+F61+F64+F67+F70+F73+F76+F79+F82+F85+F88</f>
        <v>1006573.5852975134</v>
      </c>
      <c r="G45" s="130">
        <f>G49+G52+G55+G58+G61+G64+G67+G70+G73+G76+G79+G82+G85+G88</f>
        <v>1059570.6911370128</v>
      </c>
      <c r="H45" s="130">
        <f>H49+H52+H55+H58+H61+H64+H67+H70+H73+H76+H79+H82+H85+H88</f>
        <v>1103265.2672981208</v>
      </c>
      <c r="I45" s="161" t="s">
        <v>378</v>
      </c>
    </row>
    <row r="46" spans="1:9" s="124" customFormat="1" ht="51.75" customHeight="1" thickBot="1" x14ac:dyDescent="0.3">
      <c r="A46" s="205"/>
      <c r="B46" s="21" t="s">
        <v>39</v>
      </c>
      <c r="C46" s="56" t="s">
        <v>31</v>
      </c>
      <c r="D46" s="130">
        <v>100.8</v>
      </c>
      <c r="E46" s="130">
        <f>(D49*E50+D52*E53+D55*E56+D58*E59+D61*E62+D64*E65+D67*E68+D70*E71+D73*E74+D76*E77+D79*E80+D82*E83+D85*E86+D88*E89)/D45</f>
        <v>105.19999802917017</v>
      </c>
      <c r="F46" s="130">
        <f>(E49*F50+E52*F53+E55*F56+E58*F59+E61*F62+E64*F65+E67*F68+E70*F71+E73*F74+E76*F77+E79*F80+E82*F83+E85*F86+E88*F89)/E45</f>
        <v>102.4</v>
      </c>
      <c r="G46" s="130">
        <f>(F49*G50+F52*G53+F55*G56+F58*G59+F61*G62+F64*G65+F67*G68+F70*G71+F73*G74+F76*G77+F79*G80+F82*G83+F85*G86+F88*G89)/F45</f>
        <v>103.1</v>
      </c>
      <c r="H46" s="130">
        <f>(G49*H50+G52*H53+G55*H56+G58*H59+G61*H62+G64*H65+G67*H68+G70*H71+G73*H74+G76*H77+G79*H80+G82*H83+G85*H86+G88*H89)/G45</f>
        <v>103.4</v>
      </c>
      <c r="I46" s="162"/>
    </row>
    <row r="47" spans="1:9" s="124" customFormat="1" ht="26.25" customHeight="1" thickBot="1" x14ac:dyDescent="0.3">
      <c r="A47" s="206"/>
      <c r="B47" s="21" t="s">
        <v>37</v>
      </c>
      <c r="C47" s="56" t="s">
        <v>33</v>
      </c>
      <c r="D47" s="130">
        <v>115.9</v>
      </c>
      <c r="E47" s="130">
        <f>E45/D45/E46*10000</f>
        <v>114.3</v>
      </c>
      <c r="F47" s="130">
        <f>F45/E45/F46*10000</f>
        <v>102.09999999999998</v>
      </c>
      <c r="G47" s="130">
        <f>G45/F45/G46*10000</f>
        <v>102.10000000000001</v>
      </c>
      <c r="H47" s="130">
        <f>H45/G45/H46*10000</f>
        <v>100.69999999999999</v>
      </c>
      <c r="I47" s="162"/>
    </row>
    <row r="48" spans="1:9" s="120" customFormat="1" ht="12.75" customHeight="1" thickBot="1" x14ac:dyDescent="0.3">
      <c r="A48" s="121"/>
      <c r="B48" s="21" t="s">
        <v>15</v>
      </c>
      <c r="C48" s="119"/>
      <c r="D48" s="92"/>
      <c r="E48" s="128"/>
      <c r="F48" s="92"/>
      <c r="G48" s="92"/>
      <c r="H48" s="92"/>
      <c r="I48" s="122"/>
    </row>
    <row r="49" spans="1:9" s="124" customFormat="1" ht="51" customHeight="1" thickBot="1" x14ac:dyDescent="0.3">
      <c r="A49" s="201" t="s">
        <v>220</v>
      </c>
      <c r="B49" s="21" t="s">
        <v>40</v>
      </c>
      <c r="C49" s="21" t="s">
        <v>312</v>
      </c>
      <c r="D49" s="92"/>
      <c r="E49" s="130">
        <f>D49*E50*E51/10000</f>
        <v>0</v>
      </c>
      <c r="F49" s="90">
        <f>E49*F50*F51/10000</f>
        <v>0</v>
      </c>
      <c r="G49" s="90">
        <f>F49*G50*G51/10000</f>
        <v>0</v>
      </c>
      <c r="H49" s="90">
        <f>G49*H50*H51/10000</f>
        <v>0</v>
      </c>
      <c r="I49" s="170" t="s">
        <v>379</v>
      </c>
    </row>
    <row r="50" spans="1:9" s="124" customFormat="1" ht="53.25" customHeight="1" thickBot="1" x14ac:dyDescent="0.3">
      <c r="A50" s="202"/>
      <c r="B50" s="21" t="s">
        <v>39</v>
      </c>
      <c r="C50" s="21" t="s">
        <v>31</v>
      </c>
      <c r="D50" s="90"/>
      <c r="E50" s="130"/>
      <c r="F50" s="90"/>
      <c r="G50" s="90"/>
      <c r="H50" s="90"/>
      <c r="I50" s="171"/>
    </row>
    <row r="51" spans="1:9" s="124" customFormat="1" ht="52.5" customHeight="1" thickBot="1" x14ac:dyDescent="0.3">
      <c r="A51" s="203"/>
      <c r="B51" s="21" t="s">
        <v>37</v>
      </c>
      <c r="C51" s="21" t="s">
        <v>33</v>
      </c>
      <c r="D51" s="90"/>
      <c r="E51" s="130"/>
      <c r="F51" s="90"/>
      <c r="G51" s="90"/>
      <c r="H51" s="90"/>
      <c r="I51" s="171"/>
    </row>
    <row r="52" spans="1:9" s="124" customFormat="1" ht="45.75" customHeight="1" thickBot="1" x14ac:dyDescent="0.3">
      <c r="A52" s="201" t="s">
        <v>221</v>
      </c>
      <c r="B52" s="21" t="s">
        <v>299</v>
      </c>
      <c r="C52" s="21" t="s">
        <v>312</v>
      </c>
      <c r="D52" s="92"/>
      <c r="E52" s="130">
        <f>D52*E53*E54/10000</f>
        <v>0</v>
      </c>
      <c r="F52" s="90">
        <f>E52*F53*F54/10000</f>
        <v>0</v>
      </c>
      <c r="G52" s="90">
        <f>F52*G53*G54/10000</f>
        <v>0</v>
      </c>
      <c r="H52" s="90">
        <f>G52*H53*H54/10000</f>
        <v>0</v>
      </c>
      <c r="I52" s="171"/>
    </row>
    <row r="53" spans="1:9" s="124" customFormat="1" ht="51" customHeight="1" thickBot="1" x14ac:dyDescent="0.3">
      <c r="A53" s="202"/>
      <c r="B53" s="21" t="s">
        <v>39</v>
      </c>
      <c r="C53" s="21" t="s">
        <v>31</v>
      </c>
      <c r="D53" s="90"/>
      <c r="E53" s="130"/>
      <c r="F53" s="90"/>
      <c r="G53" s="90"/>
      <c r="H53" s="90"/>
      <c r="I53" s="171"/>
    </row>
    <row r="54" spans="1:9" s="124" customFormat="1" ht="31.5" customHeight="1" thickBot="1" x14ac:dyDescent="0.3">
      <c r="A54" s="203"/>
      <c r="B54" s="21" t="s">
        <v>37</v>
      </c>
      <c r="C54" s="21" t="s">
        <v>33</v>
      </c>
      <c r="D54" s="90"/>
      <c r="E54" s="130"/>
      <c r="F54" s="90"/>
      <c r="G54" s="90"/>
      <c r="H54" s="90"/>
      <c r="I54" s="171"/>
    </row>
    <row r="55" spans="1:9" s="124" customFormat="1" ht="29.25" customHeight="1" thickBot="1" x14ac:dyDescent="0.3">
      <c r="A55" s="201" t="s">
        <v>222</v>
      </c>
      <c r="B55" s="21" t="s">
        <v>300</v>
      </c>
      <c r="C55" s="21" t="s">
        <v>312</v>
      </c>
      <c r="D55" s="92"/>
      <c r="E55" s="130">
        <f>D55*E56*E57/10000</f>
        <v>0</v>
      </c>
      <c r="F55" s="90">
        <f>E55*F56*F57/10000</f>
        <v>0</v>
      </c>
      <c r="G55" s="90">
        <f>F55*G56*G57/10000</f>
        <v>0</v>
      </c>
      <c r="H55" s="90">
        <f>G55*H56*H57/10000</f>
        <v>0</v>
      </c>
      <c r="I55" s="171"/>
    </row>
    <row r="56" spans="1:9" s="124" customFormat="1" ht="64.5" thickBot="1" x14ac:dyDescent="0.3">
      <c r="A56" s="202"/>
      <c r="B56" s="21" t="s">
        <v>39</v>
      </c>
      <c r="C56" s="21" t="s">
        <v>31</v>
      </c>
      <c r="D56" s="90"/>
      <c r="E56" s="130"/>
      <c r="F56" s="90"/>
      <c r="G56" s="90"/>
      <c r="H56" s="90"/>
      <c r="I56" s="171"/>
    </row>
    <row r="57" spans="1:9" s="124" customFormat="1" ht="26.25" customHeight="1" thickBot="1" x14ac:dyDescent="0.3">
      <c r="A57" s="203"/>
      <c r="B57" s="21" t="s">
        <v>37</v>
      </c>
      <c r="C57" s="21" t="s">
        <v>33</v>
      </c>
      <c r="D57" s="90"/>
      <c r="E57" s="130"/>
      <c r="F57" s="90"/>
      <c r="G57" s="90"/>
      <c r="H57" s="90"/>
      <c r="I57" s="171"/>
    </row>
    <row r="58" spans="1:9" ht="26.25" customHeight="1" thickBot="1" x14ac:dyDescent="0.3">
      <c r="A58" s="183" t="s">
        <v>223</v>
      </c>
      <c r="B58" s="21" t="s">
        <v>301</v>
      </c>
      <c r="C58" s="21" t="s">
        <v>312</v>
      </c>
      <c r="D58" s="92"/>
      <c r="E58" s="130">
        <f>D58*E59*E60/10000</f>
        <v>0</v>
      </c>
      <c r="F58" s="90">
        <f>E58*F59*F60/10000</f>
        <v>0</v>
      </c>
      <c r="G58" s="90">
        <f>F58*G59*G60/10000</f>
        <v>0</v>
      </c>
      <c r="H58" s="90">
        <f>G58*H59*H60/10000</f>
        <v>0</v>
      </c>
      <c r="I58" s="171"/>
    </row>
    <row r="59" spans="1:9" ht="51" customHeight="1" thickBot="1" x14ac:dyDescent="0.3">
      <c r="A59" s="187"/>
      <c r="B59" s="21" t="s">
        <v>39</v>
      </c>
      <c r="C59" s="21" t="s">
        <v>31</v>
      </c>
      <c r="D59" s="90"/>
      <c r="E59" s="130"/>
      <c r="F59" s="90"/>
      <c r="G59" s="90"/>
      <c r="H59" s="90"/>
      <c r="I59" s="171"/>
    </row>
    <row r="60" spans="1:9" ht="27" customHeight="1" thickBot="1" x14ac:dyDescent="0.3">
      <c r="A60" s="184"/>
      <c r="B60" s="21" t="s">
        <v>37</v>
      </c>
      <c r="C60" s="21" t="s">
        <v>33</v>
      </c>
      <c r="D60" s="90"/>
      <c r="E60" s="130"/>
      <c r="F60" s="90"/>
      <c r="G60" s="90"/>
      <c r="H60" s="90"/>
      <c r="I60" s="171"/>
    </row>
    <row r="61" spans="1:9" ht="25.5" customHeight="1" thickBot="1" x14ac:dyDescent="0.3">
      <c r="A61" s="183" t="s">
        <v>224</v>
      </c>
      <c r="B61" s="21" t="s">
        <v>41</v>
      </c>
      <c r="C61" s="21" t="s">
        <v>312</v>
      </c>
      <c r="D61" s="92"/>
      <c r="E61" s="130">
        <f>D61*E62*E63/10000</f>
        <v>0</v>
      </c>
      <c r="F61" s="90">
        <f>E61*F62*F63/10000</f>
        <v>0</v>
      </c>
      <c r="G61" s="90">
        <f>F61*G62*G63/10000</f>
        <v>0</v>
      </c>
      <c r="H61" s="90">
        <f>G61*H62*H63/10000</f>
        <v>0</v>
      </c>
      <c r="I61" s="171"/>
    </row>
    <row r="62" spans="1:9" ht="51" customHeight="1" thickBot="1" x14ac:dyDescent="0.3">
      <c r="A62" s="187"/>
      <c r="B62" s="21" t="s">
        <v>39</v>
      </c>
      <c r="C62" s="21" t="s">
        <v>31</v>
      </c>
      <c r="D62" s="90"/>
      <c r="E62" s="130"/>
      <c r="F62" s="90"/>
      <c r="G62" s="90"/>
      <c r="H62" s="90"/>
      <c r="I62" s="171"/>
    </row>
    <row r="63" spans="1:9" ht="27" customHeight="1" thickBot="1" x14ac:dyDescent="0.3">
      <c r="A63" s="184"/>
      <c r="B63" s="21" t="s">
        <v>37</v>
      </c>
      <c r="C63" s="21" t="s">
        <v>33</v>
      </c>
      <c r="D63" s="90"/>
      <c r="E63" s="130"/>
      <c r="F63" s="90"/>
      <c r="G63" s="90"/>
      <c r="H63" s="90"/>
      <c r="I63" s="171"/>
    </row>
    <row r="64" spans="1:9" ht="26.25" customHeight="1" thickBot="1" x14ac:dyDescent="0.3">
      <c r="A64" s="183" t="s">
        <v>225</v>
      </c>
      <c r="B64" s="21" t="s">
        <v>42</v>
      </c>
      <c r="C64" s="21" t="s">
        <v>312</v>
      </c>
      <c r="D64" s="92"/>
      <c r="E64" s="130">
        <f>D64*E65*E66/10000</f>
        <v>0</v>
      </c>
      <c r="F64" s="90">
        <f>E64*F65*F66/10000</f>
        <v>0</v>
      </c>
      <c r="G64" s="90">
        <f>F64*G65*G66/10000</f>
        <v>0</v>
      </c>
      <c r="H64" s="90">
        <f>G64*H65*H66/10000</f>
        <v>0</v>
      </c>
      <c r="I64" s="171"/>
    </row>
    <row r="65" spans="1:9" ht="52.5" customHeight="1" thickBot="1" x14ac:dyDescent="0.3">
      <c r="A65" s="187"/>
      <c r="B65" s="21" t="s">
        <v>39</v>
      </c>
      <c r="C65" s="21" t="s">
        <v>31</v>
      </c>
      <c r="D65" s="90"/>
      <c r="E65" s="130"/>
      <c r="F65" s="90"/>
      <c r="G65" s="90"/>
      <c r="H65" s="90"/>
      <c r="I65" s="171"/>
    </row>
    <row r="66" spans="1:9" ht="30" customHeight="1" thickBot="1" x14ac:dyDescent="0.3">
      <c r="A66" s="184"/>
      <c r="B66" s="21" t="s">
        <v>37</v>
      </c>
      <c r="C66" s="21" t="s">
        <v>33</v>
      </c>
      <c r="D66" s="90"/>
      <c r="E66" s="130"/>
      <c r="F66" s="90"/>
      <c r="G66" s="90"/>
      <c r="H66" s="90"/>
      <c r="I66" s="171"/>
    </row>
    <row r="67" spans="1:9" ht="15.75" customHeight="1" thickBot="1" x14ac:dyDescent="0.3">
      <c r="A67" s="183" t="s">
        <v>226</v>
      </c>
      <c r="B67" s="21" t="s">
        <v>302</v>
      </c>
      <c r="C67" s="21" t="s">
        <v>312</v>
      </c>
      <c r="D67" s="92"/>
      <c r="E67" s="130">
        <f>D67*E68*E69/10000</f>
        <v>0</v>
      </c>
      <c r="F67" s="90">
        <f>E67*F68*F69/10000</f>
        <v>0</v>
      </c>
      <c r="G67" s="90">
        <f>F67*G68*G69/10000</f>
        <v>0</v>
      </c>
      <c r="H67" s="90">
        <f>G67*H68*H69/10000</f>
        <v>0</v>
      </c>
      <c r="I67" s="171"/>
    </row>
    <row r="68" spans="1:9" ht="50.25" customHeight="1" thickBot="1" x14ac:dyDescent="0.3">
      <c r="A68" s="187"/>
      <c r="B68" s="21" t="s">
        <v>39</v>
      </c>
      <c r="C68" s="21" t="s">
        <v>31</v>
      </c>
      <c r="D68" s="90"/>
      <c r="E68" s="130"/>
      <c r="F68" s="90"/>
      <c r="G68" s="90"/>
      <c r="H68" s="90"/>
      <c r="I68" s="171"/>
    </row>
    <row r="69" spans="1:9" ht="27" customHeight="1" thickBot="1" x14ac:dyDescent="0.3">
      <c r="A69" s="184"/>
      <c r="B69" s="21" t="s">
        <v>37</v>
      </c>
      <c r="C69" s="21" t="s">
        <v>33</v>
      </c>
      <c r="D69" s="90"/>
      <c r="E69" s="130"/>
      <c r="F69" s="90"/>
      <c r="G69" s="90"/>
      <c r="H69" s="90"/>
      <c r="I69" s="171"/>
    </row>
    <row r="70" spans="1:9" ht="26.25" customHeight="1" thickBot="1" x14ac:dyDescent="0.3">
      <c r="A70" s="183" t="s">
        <v>227</v>
      </c>
      <c r="B70" s="21" t="s">
        <v>303</v>
      </c>
      <c r="C70" s="21" t="s">
        <v>312</v>
      </c>
      <c r="D70" s="92"/>
      <c r="E70" s="130">
        <f>D70*E71*E72/10000</f>
        <v>0</v>
      </c>
      <c r="F70" s="90">
        <f>E70*F71*F72/10000</f>
        <v>0</v>
      </c>
      <c r="G70" s="90">
        <f>F70*G71*G72/10000</f>
        <v>0</v>
      </c>
      <c r="H70" s="90">
        <f>G70*H71*H72/10000</f>
        <v>0</v>
      </c>
      <c r="I70" s="171"/>
    </row>
    <row r="71" spans="1:9" ht="54.75" customHeight="1" thickBot="1" x14ac:dyDescent="0.3">
      <c r="A71" s="187"/>
      <c r="B71" s="21" t="s">
        <v>39</v>
      </c>
      <c r="C71" s="21" t="s">
        <v>31</v>
      </c>
      <c r="D71" s="90"/>
      <c r="E71" s="130"/>
      <c r="F71" s="90"/>
      <c r="G71" s="90"/>
      <c r="H71" s="90"/>
      <c r="I71" s="171"/>
    </row>
    <row r="72" spans="1:9" ht="27" customHeight="1" thickBot="1" x14ac:dyDescent="0.3">
      <c r="A72" s="184"/>
      <c r="B72" s="21" t="s">
        <v>37</v>
      </c>
      <c r="C72" s="21" t="s">
        <v>33</v>
      </c>
      <c r="D72" s="90"/>
      <c r="E72" s="130"/>
      <c r="F72" s="90"/>
      <c r="G72" s="90"/>
      <c r="H72" s="90"/>
      <c r="I72" s="171"/>
    </row>
    <row r="73" spans="1:9" ht="52.5" customHeight="1" thickBot="1" x14ac:dyDescent="0.3">
      <c r="A73" s="183" t="s">
        <v>228</v>
      </c>
      <c r="B73" s="21" t="s">
        <v>297</v>
      </c>
      <c r="C73" s="21" t="s">
        <v>312</v>
      </c>
      <c r="D73" s="92"/>
      <c r="E73" s="130"/>
      <c r="F73" s="90"/>
      <c r="G73" s="90"/>
      <c r="H73" s="90"/>
      <c r="I73" s="171"/>
    </row>
    <row r="74" spans="1:9" ht="64.5" thickBot="1" x14ac:dyDescent="0.3">
      <c r="A74" s="187"/>
      <c r="B74" s="21" t="s">
        <v>39</v>
      </c>
      <c r="C74" s="21" t="s">
        <v>31</v>
      </c>
      <c r="D74" s="90"/>
      <c r="E74" s="130"/>
      <c r="F74" s="90"/>
      <c r="G74" s="90"/>
      <c r="H74" s="90"/>
      <c r="I74" s="171"/>
    </row>
    <row r="75" spans="1:9" ht="26.25" customHeight="1" thickBot="1" x14ac:dyDescent="0.3">
      <c r="A75" s="184"/>
      <c r="B75" s="21" t="s">
        <v>37</v>
      </c>
      <c r="C75" s="21" t="s">
        <v>33</v>
      </c>
      <c r="D75" s="90"/>
      <c r="E75" s="130"/>
      <c r="F75" s="90"/>
      <c r="G75" s="90"/>
      <c r="H75" s="90"/>
      <c r="I75" s="171"/>
    </row>
    <row r="76" spans="1:9" s="124" customFormat="1" ht="66.75" customHeight="1" thickBot="1" x14ac:dyDescent="0.3">
      <c r="A76" s="201" t="s">
        <v>229</v>
      </c>
      <c r="B76" s="21" t="s">
        <v>43</v>
      </c>
      <c r="C76" s="21" t="s">
        <v>312</v>
      </c>
      <c r="D76" s="128">
        <v>786236.85</v>
      </c>
      <c r="E76" s="130">
        <f>D76*E77*E78/10000</f>
        <v>945399.4929666</v>
      </c>
      <c r="F76" s="130">
        <f>E76*F77*F78/10000</f>
        <v>988418.9514945522</v>
      </c>
      <c r="G76" s="130">
        <f>F76*G77*G78/10000</f>
        <v>1040460.1977096918</v>
      </c>
      <c r="H76" s="130">
        <f>G76*H77*H78/10000</f>
        <v>1083366.6953428441</v>
      </c>
      <c r="I76" s="171"/>
    </row>
    <row r="77" spans="1:9" s="124" customFormat="1" ht="64.5" thickBot="1" x14ac:dyDescent="0.3">
      <c r="A77" s="202"/>
      <c r="B77" s="21" t="s">
        <v>39</v>
      </c>
      <c r="C77" s="21" t="s">
        <v>31</v>
      </c>
      <c r="D77" s="130">
        <v>100.8</v>
      </c>
      <c r="E77" s="130">
        <v>105.2</v>
      </c>
      <c r="F77" s="130">
        <v>102.4</v>
      </c>
      <c r="G77" s="130">
        <v>103.1</v>
      </c>
      <c r="H77" s="130">
        <v>103.4</v>
      </c>
      <c r="I77" s="171"/>
    </row>
    <row r="78" spans="1:9" s="124" customFormat="1" ht="25.5" customHeight="1" thickBot="1" x14ac:dyDescent="0.3">
      <c r="A78" s="203"/>
      <c r="B78" s="21" t="s">
        <v>37</v>
      </c>
      <c r="C78" s="21" t="s">
        <v>33</v>
      </c>
      <c r="D78" s="130">
        <v>115.9</v>
      </c>
      <c r="E78" s="130">
        <v>114.3</v>
      </c>
      <c r="F78" s="130">
        <v>102.1</v>
      </c>
      <c r="G78" s="130">
        <v>102.1</v>
      </c>
      <c r="H78" s="130">
        <v>100.7</v>
      </c>
      <c r="I78" s="171"/>
    </row>
    <row r="79" spans="1:9" ht="39.75" customHeight="1" thickBot="1" x14ac:dyDescent="0.3">
      <c r="A79" s="183" t="s">
        <v>230</v>
      </c>
      <c r="B79" s="21" t="s">
        <v>44</v>
      </c>
      <c r="C79" s="21" t="s">
        <v>312</v>
      </c>
      <c r="D79" s="92"/>
      <c r="E79" s="130">
        <f>D79*E80*E81/10000</f>
        <v>0</v>
      </c>
      <c r="F79" s="90">
        <f>E79*F80*F81/10000</f>
        <v>0</v>
      </c>
      <c r="G79" s="90">
        <f>F79*G80*G81/10000</f>
        <v>0</v>
      </c>
      <c r="H79" s="90">
        <f>G79*H80*H81/10000</f>
        <v>0</v>
      </c>
      <c r="I79" s="171"/>
    </row>
    <row r="80" spans="1:9" ht="64.5" thickBot="1" x14ac:dyDescent="0.3">
      <c r="A80" s="187"/>
      <c r="B80" s="21" t="s">
        <v>39</v>
      </c>
      <c r="C80" s="21" t="s">
        <v>31</v>
      </c>
      <c r="D80" s="90"/>
      <c r="E80" s="130"/>
      <c r="F80" s="90"/>
      <c r="G80" s="90"/>
      <c r="H80" s="90"/>
      <c r="I80" s="171"/>
    </row>
    <row r="81" spans="1:9" ht="26.25" customHeight="1" thickBot="1" x14ac:dyDescent="0.3">
      <c r="A81" s="184"/>
      <c r="B81" s="21" t="s">
        <v>37</v>
      </c>
      <c r="C81" s="21" t="s">
        <v>33</v>
      </c>
      <c r="D81" s="90"/>
      <c r="E81" s="130"/>
      <c r="F81" s="90"/>
      <c r="G81" s="90"/>
      <c r="H81" s="90"/>
      <c r="I81" s="171"/>
    </row>
    <row r="82" spans="1:9" ht="70.5" customHeight="1" thickBot="1" x14ac:dyDescent="0.3">
      <c r="A82" s="183" t="s">
        <v>231</v>
      </c>
      <c r="B82" s="21" t="s">
        <v>304</v>
      </c>
      <c r="C82" s="21" t="s">
        <v>312</v>
      </c>
      <c r="D82" s="92"/>
      <c r="E82" s="130">
        <f>D82*E83*E84/10000</f>
        <v>0</v>
      </c>
      <c r="F82" s="90">
        <f>E82*F83*F84/10000</f>
        <v>0</v>
      </c>
      <c r="G82" s="90">
        <f>F82*G83*G84/10000</f>
        <v>0</v>
      </c>
      <c r="H82" s="90">
        <f>G82*H83*H84/10000</f>
        <v>0</v>
      </c>
      <c r="I82" s="171"/>
    </row>
    <row r="83" spans="1:9" ht="51.75" customHeight="1" thickBot="1" x14ac:dyDescent="0.3">
      <c r="A83" s="187"/>
      <c r="B83" s="21" t="s">
        <v>39</v>
      </c>
      <c r="C83" s="21" t="s">
        <v>31</v>
      </c>
      <c r="D83" s="90"/>
      <c r="E83" s="130"/>
      <c r="F83" s="90"/>
      <c r="G83" s="90"/>
      <c r="H83" s="90"/>
      <c r="I83" s="171"/>
    </row>
    <row r="84" spans="1:9" ht="39" customHeight="1" thickBot="1" x14ac:dyDescent="0.3">
      <c r="A84" s="184"/>
      <c r="B84" s="21" t="s">
        <v>37</v>
      </c>
      <c r="C84" s="21" t="s">
        <v>33</v>
      </c>
      <c r="D84" s="90"/>
      <c r="E84" s="130"/>
      <c r="F84" s="90"/>
      <c r="G84" s="90"/>
      <c r="H84" s="90"/>
      <c r="I84" s="171"/>
    </row>
    <row r="85" spans="1:9" ht="42.75" customHeight="1" thickBot="1" x14ac:dyDescent="0.3">
      <c r="A85" s="183" t="s">
        <v>232</v>
      </c>
      <c r="B85" s="21" t="s">
        <v>305</v>
      </c>
      <c r="C85" s="21" t="s">
        <v>312</v>
      </c>
      <c r="D85" s="92">
        <v>14441.084999999999</v>
      </c>
      <c r="E85" s="130">
        <f>D85*E86*E87/10000</f>
        <v>17364.480483060001</v>
      </c>
      <c r="F85" s="90">
        <f>E85*F86*F87/10000</f>
        <v>18154.633802961162</v>
      </c>
      <c r="G85" s="90">
        <f>F85*G86*G87/10000</f>
        <v>19110.493427320867</v>
      </c>
      <c r="H85" s="90">
        <f>G85*H86*H87/10000</f>
        <v>19898.571955276726</v>
      </c>
      <c r="I85" s="171"/>
    </row>
    <row r="86" spans="1:9" ht="64.5" thickBot="1" x14ac:dyDescent="0.3">
      <c r="A86" s="187"/>
      <c r="B86" s="21" t="s">
        <v>39</v>
      </c>
      <c r="C86" s="21" t="s">
        <v>31</v>
      </c>
      <c r="D86" s="130">
        <v>100.8</v>
      </c>
      <c r="E86" s="130">
        <v>105.2</v>
      </c>
      <c r="F86" s="130">
        <v>102.4</v>
      </c>
      <c r="G86" s="130">
        <v>103.1</v>
      </c>
      <c r="H86" s="130">
        <v>103.4</v>
      </c>
      <c r="I86" s="171"/>
    </row>
    <row r="87" spans="1:9" ht="42.75" customHeight="1" thickBot="1" x14ac:dyDescent="0.3">
      <c r="A87" s="184"/>
      <c r="B87" s="21" t="s">
        <v>37</v>
      </c>
      <c r="C87" s="21" t="s">
        <v>33</v>
      </c>
      <c r="D87" s="130">
        <v>115.9</v>
      </c>
      <c r="E87" s="130">
        <v>114.3</v>
      </c>
      <c r="F87" s="130">
        <v>102.1</v>
      </c>
      <c r="G87" s="130">
        <v>102.1</v>
      </c>
      <c r="H87" s="130">
        <v>100.7</v>
      </c>
      <c r="I87" s="171"/>
    </row>
    <row r="88" spans="1:9" ht="38.25" customHeight="1" thickBot="1" x14ac:dyDescent="0.3">
      <c r="A88" s="183" t="s">
        <v>233</v>
      </c>
      <c r="B88" s="21" t="s">
        <v>306</v>
      </c>
      <c r="C88" s="21" t="s">
        <v>312</v>
      </c>
      <c r="D88" s="92"/>
      <c r="E88" s="130">
        <f>D88*E89*E90/10000</f>
        <v>0</v>
      </c>
      <c r="F88" s="90">
        <f>E88*F89*F90/10000</f>
        <v>0</v>
      </c>
      <c r="G88" s="90">
        <f>F88*G89*G90/10000</f>
        <v>0</v>
      </c>
      <c r="H88" s="90">
        <f>G88*H89*H90/10000</f>
        <v>0</v>
      </c>
      <c r="I88" s="171"/>
    </row>
    <row r="89" spans="1:9" ht="51.75" customHeight="1" thickBot="1" x14ac:dyDescent="0.3">
      <c r="A89" s="187"/>
      <c r="B89" s="21" t="s">
        <v>39</v>
      </c>
      <c r="C89" s="21" t="s">
        <v>31</v>
      </c>
      <c r="D89" s="90"/>
      <c r="E89" s="130"/>
      <c r="F89" s="90"/>
      <c r="G89" s="90"/>
      <c r="H89" s="90"/>
      <c r="I89" s="171"/>
    </row>
    <row r="90" spans="1:9" ht="31.5" customHeight="1" thickBot="1" x14ac:dyDescent="0.3">
      <c r="A90" s="184"/>
      <c r="B90" s="21" t="s">
        <v>37</v>
      </c>
      <c r="C90" s="21" t="s">
        <v>33</v>
      </c>
      <c r="D90" s="90"/>
      <c r="E90" s="130"/>
      <c r="F90" s="90"/>
      <c r="G90" s="90"/>
      <c r="H90" s="90"/>
      <c r="I90" s="172"/>
    </row>
    <row r="91" spans="1:9" ht="127.5" customHeight="1" thickBot="1" x14ac:dyDescent="0.3">
      <c r="A91" s="183">
        <v>4</v>
      </c>
      <c r="B91" s="21" t="s">
        <v>45</v>
      </c>
      <c r="C91" s="21" t="s">
        <v>312</v>
      </c>
      <c r="D91" s="92">
        <v>1604.57</v>
      </c>
      <c r="E91" s="130">
        <f>D91*E92*E93/10000</f>
        <v>1929.39273252</v>
      </c>
      <c r="F91" s="90">
        <f>E91*F92*F93/10000</f>
        <v>2017.1878194205904</v>
      </c>
      <c r="G91" s="90">
        <f>F91*G92*G93/10000</f>
        <v>2123.3947753009038</v>
      </c>
      <c r="H91" s="90">
        <f>G91*H92*H93/10000</f>
        <v>2210.9593290447629</v>
      </c>
      <c r="I91" s="170" t="s">
        <v>421</v>
      </c>
    </row>
    <row r="92" spans="1:9" ht="68.25" customHeight="1" thickBot="1" x14ac:dyDescent="0.3">
      <c r="A92" s="187"/>
      <c r="B92" s="21" t="s">
        <v>39</v>
      </c>
      <c r="C92" s="21" t="s">
        <v>31</v>
      </c>
      <c r="D92" s="130">
        <v>100.8</v>
      </c>
      <c r="E92" s="130">
        <v>105.2</v>
      </c>
      <c r="F92" s="130">
        <v>102.4</v>
      </c>
      <c r="G92" s="130">
        <v>103.1</v>
      </c>
      <c r="H92" s="130">
        <v>103.4</v>
      </c>
      <c r="I92" s="171"/>
    </row>
    <row r="93" spans="1:9" ht="37.5" customHeight="1" thickBot="1" x14ac:dyDescent="0.3">
      <c r="A93" s="184"/>
      <c r="B93" s="21" t="s">
        <v>37</v>
      </c>
      <c r="C93" s="21" t="s">
        <v>33</v>
      </c>
      <c r="D93" s="130">
        <v>115.9</v>
      </c>
      <c r="E93" s="130">
        <v>114.3</v>
      </c>
      <c r="F93" s="130">
        <v>102.1</v>
      </c>
      <c r="G93" s="130">
        <v>102.1</v>
      </c>
      <c r="H93" s="130">
        <v>100.7</v>
      </c>
      <c r="I93" s="172"/>
    </row>
    <row r="94" spans="1:9" ht="60" customHeight="1" thickBot="1" x14ac:dyDescent="0.35">
      <c r="A94" s="185" t="s">
        <v>419</v>
      </c>
      <c r="B94" s="186"/>
      <c r="C94" s="186"/>
      <c r="D94" s="186"/>
      <c r="E94" s="186"/>
      <c r="F94" s="186"/>
      <c r="G94" s="186"/>
      <c r="H94" s="186"/>
      <c r="I94" s="186"/>
    </row>
    <row r="95" spans="1:9" ht="13.5" customHeight="1" thickBot="1" x14ac:dyDescent="0.3">
      <c r="A95" s="168" t="s">
        <v>0</v>
      </c>
      <c r="B95" s="175" t="s">
        <v>1</v>
      </c>
      <c r="C95" s="175" t="s">
        <v>2</v>
      </c>
      <c r="D95" s="59" t="s">
        <v>3</v>
      </c>
      <c r="E95" s="190" t="s">
        <v>374</v>
      </c>
      <c r="F95" s="180" t="s">
        <v>6</v>
      </c>
      <c r="G95" s="188"/>
      <c r="H95" s="189"/>
      <c r="I95" s="175" t="s">
        <v>7</v>
      </c>
    </row>
    <row r="96" spans="1:9" ht="26.25" customHeight="1" thickBot="1" x14ac:dyDescent="0.3">
      <c r="A96" s="169"/>
      <c r="B96" s="176"/>
      <c r="C96" s="176"/>
      <c r="D96" s="60" t="s">
        <v>4</v>
      </c>
      <c r="E96" s="191"/>
      <c r="F96" s="60" t="s">
        <v>8</v>
      </c>
      <c r="G96" s="60" t="s">
        <v>9</v>
      </c>
      <c r="H96" s="60" t="s">
        <v>10</v>
      </c>
      <c r="I96" s="176"/>
    </row>
    <row r="97" spans="1:9" ht="18" customHeight="1" thickBot="1" x14ac:dyDescent="0.3">
      <c r="A97" s="6" t="s">
        <v>46</v>
      </c>
      <c r="B97" s="164" t="s">
        <v>47</v>
      </c>
      <c r="C97" s="165"/>
      <c r="D97" s="165"/>
      <c r="E97" s="165"/>
      <c r="F97" s="165"/>
      <c r="G97" s="165"/>
      <c r="H97" s="165"/>
      <c r="I97" s="166"/>
    </row>
    <row r="98" spans="1:9" ht="63" customHeight="1" thickBot="1" x14ac:dyDescent="0.3">
      <c r="A98" s="183">
        <v>1</v>
      </c>
      <c r="B98" s="3" t="s">
        <v>276</v>
      </c>
      <c r="C98" s="56" t="s">
        <v>312</v>
      </c>
      <c r="D98" s="90">
        <f>D101+D111</f>
        <v>0</v>
      </c>
      <c r="E98" s="130">
        <f>E101+E111</f>
        <v>0</v>
      </c>
      <c r="F98" s="90">
        <f>F101+F111</f>
        <v>0</v>
      </c>
      <c r="G98" s="90">
        <f>G101+G111</f>
        <v>0</v>
      </c>
      <c r="H98" s="90">
        <f>H101+H111</f>
        <v>0</v>
      </c>
      <c r="I98" s="161" t="s">
        <v>381</v>
      </c>
    </row>
    <row r="99" spans="1:9" ht="53.25" customHeight="1" thickBot="1" x14ac:dyDescent="0.3">
      <c r="A99" s="187"/>
      <c r="B99" s="3" t="s">
        <v>39</v>
      </c>
      <c r="C99" s="56" t="s">
        <v>31</v>
      </c>
      <c r="D99" s="90"/>
      <c r="E99" s="130" t="e">
        <f>(D101*E102+D111*E112)/D98</f>
        <v>#DIV/0!</v>
      </c>
      <c r="F99" s="90" t="e">
        <f>(E101*F102+E111*F112)/E98</f>
        <v>#DIV/0!</v>
      </c>
      <c r="G99" s="90" t="e">
        <f>(F101*G102+F111*G112)/F98</f>
        <v>#DIV/0!</v>
      </c>
      <c r="H99" s="90" t="e">
        <f>(G101*H102+G111*H112)/G98</f>
        <v>#DIV/0!</v>
      </c>
      <c r="I99" s="162"/>
    </row>
    <row r="100" spans="1:9" ht="45" customHeight="1" thickBot="1" x14ac:dyDescent="0.3">
      <c r="A100" s="184"/>
      <c r="B100" s="3" t="s">
        <v>37</v>
      </c>
      <c r="C100" s="56" t="s">
        <v>33</v>
      </c>
      <c r="D100" s="90"/>
      <c r="E100" s="130" t="e">
        <f>E98/D98/E99*10000</f>
        <v>#DIV/0!</v>
      </c>
      <c r="F100" s="90" t="e">
        <f>F98/E98/F99*10000</f>
        <v>#DIV/0!</v>
      </c>
      <c r="G100" s="90" t="e">
        <f>G98/F98/G99*10000</f>
        <v>#DIV/0!</v>
      </c>
      <c r="H100" s="90" t="e">
        <f>H98/G98/H99*10000</f>
        <v>#DIV/0!</v>
      </c>
      <c r="I100" s="162"/>
    </row>
    <row r="101" spans="1:9" ht="39.75" customHeight="1" thickBot="1" x14ac:dyDescent="0.3">
      <c r="A101" s="183" t="s">
        <v>214</v>
      </c>
      <c r="B101" s="3" t="s">
        <v>277</v>
      </c>
      <c r="C101" s="56" t="s">
        <v>312</v>
      </c>
      <c r="D101" s="90">
        <f>D105+D107+D109</f>
        <v>0</v>
      </c>
      <c r="E101" s="130">
        <f>E105+E107+E109</f>
        <v>0</v>
      </c>
      <c r="F101" s="90">
        <f>F105+F107+F109</f>
        <v>0</v>
      </c>
      <c r="G101" s="90">
        <f>G105+G107+G109</f>
        <v>0</v>
      </c>
      <c r="H101" s="90">
        <f>H105+H107+H109</f>
        <v>0</v>
      </c>
      <c r="I101" s="170" t="s">
        <v>383</v>
      </c>
    </row>
    <row r="102" spans="1:9" ht="66" customHeight="1" thickBot="1" x14ac:dyDescent="0.3">
      <c r="A102" s="187"/>
      <c r="B102" s="3" t="s">
        <v>39</v>
      </c>
      <c r="C102" s="56" t="s">
        <v>31</v>
      </c>
      <c r="D102" s="90"/>
      <c r="E102" s="130" t="e">
        <f>(D105*E106+D107*E108+D109*E110)/D101</f>
        <v>#DIV/0!</v>
      </c>
      <c r="F102" s="90" t="e">
        <f>(E105*F106+E107*F108+E109*F110)/E101</f>
        <v>#DIV/0!</v>
      </c>
      <c r="G102" s="90" t="e">
        <f>(F105*G106+F107*G108+F109*G110)/F101</f>
        <v>#DIV/0!</v>
      </c>
      <c r="H102" s="90" t="e">
        <f>(G105*H106+G107*H108+G109*H110)/G101</f>
        <v>#DIV/0!</v>
      </c>
      <c r="I102" s="171"/>
    </row>
    <row r="103" spans="1:9" ht="50.25" customHeight="1" thickBot="1" x14ac:dyDescent="0.3">
      <c r="A103" s="184"/>
      <c r="B103" s="3" t="s">
        <v>37</v>
      </c>
      <c r="C103" s="56" t="s">
        <v>33</v>
      </c>
      <c r="D103" s="90"/>
      <c r="E103" s="130"/>
      <c r="F103" s="90"/>
      <c r="G103" s="90"/>
      <c r="H103" s="90"/>
      <c r="I103" s="172"/>
    </row>
    <row r="104" spans="1:9" ht="26.25" customHeight="1" thickBot="1" x14ac:dyDescent="0.3">
      <c r="A104" s="40"/>
      <c r="B104" s="3" t="s">
        <v>343</v>
      </c>
      <c r="C104" s="56"/>
      <c r="D104" s="90"/>
      <c r="E104" s="130"/>
      <c r="F104" s="90"/>
      <c r="G104" s="90"/>
      <c r="H104" s="90"/>
      <c r="I104" s="63"/>
    </row>
    <row r="105" spans="1:9" s="51" customFormat="1" ht="28.5" customHeight="1" thickBot="1" x14ac:dyDescent="0.3">
      <c r="A105" s="64" t="s">
        <v>342</v>
      </c>
      <c r="B105" s="65" t="s">
        <v>344</v>
      </c>
      <c r="C105" s="56" t="s">
        <v>312</v>
      </c>
      <c r="D105" s="90"/>
      <c r="E105" s="130">
        <f>D105*E106*E103/10000</f>
        <v>0</v>
      </c>
      <c r="F105" s="90">
        <f>E105*F106*F103/10000</f>
        <v>0</v>
      </c>
      <c r="G105" s="90">
        <f>F105*G106*G103/10000</f>
        <v>0</v>
      </c>
      <c r="H105" s="90">
        <f>G105*H106*H103/10000</f>
        <v>0</v>
      </c>
      <c r="I105" s="248" t="s">
        <v>382</v>
      </c>
    </row>
    <row r="106" spans="1:9" s="51" customFormat="1" ht="26.25" customHeight="1" thickBot="1" x14ac:dyDescent="0.3">
      <c r="A106" s="64"/>
      <c r="B106" s="65" t="s">
        <v>48</v>
      </c>
      <c r="C106" s="56" t="s">
        <v>33</v>
      </c>
      <c r="D106" s="90"/>
      <c r="E106" s="130"/>
      <c r="F106" s="90"/>
      <c r="G106" s="90"/>
      <c r="H106" s="90"/>
      <c r="I106" s="249"/>
    </row>
    <row r="107" spans="1:9" s="51" customFormat="1" ht="26.25" customHeight="1" thickBot="1" x14ac:dyDescent="0.3">
      <c r="A107" s="64" t="s">
        <v>238</v>
      </c>
      <c r="B107" s="65" t="s">
        <v>345</v>
      </c>
      <c r="C107" s="56" t="s">
        <v>312</v>
      </c>
      <c r="D107" s="90"/>
      <c r="E107" s="130">
        <f>D107*E108*E103/10000</f>
        <v>0</v>
      </c>
      <c r="F107" s="90">
        <f>E107*F108*F103/10000</f>
        <v>0</v>
      </c>
      <c r="G107" s="90">
        <f>F107*G108*G103/10000</f>
        <v>0</v>
      </c>
      <c r="H107" s="90">
        <f>G107*H108*H103/10000</f>
        <v>0</v>
      </c>
      <c r="I107" s="249"/>
    </row>
    <row r="108" spans="1:9" s="51" customFormat="1" ht="26.25" customHeight="1" thickBot="1" x14ac:dyDescent="0.3">
      <c r="A108" s="64"/>
      <c r="B108" s="65" t="s">
        <v>48</v>
      </c>
      <c r="C108" s="56" t="s">
        <v>31</v>
      </c>
      <c r="D108" s="90"/>
      <c r="E108" s="130"/>
      <c r="F108" s="90"/>
      <c r="G108" s="90"/>
      <c r="H108" s="90"/>
      <c r="I108" s="249"/>
    </row>
    <row r="109" spans="1:9" s="51" customFormat="1" ht="42" customHeight="1" thickBot="1" x14ac:dyDescent="0.3">
      <c r="A109" s="64" t="s">
        <v>239</v>
      </c>
      <c r="B109" s="65" t="s">
        <v>346</v>
      </c>
      <c r="C109" s="56" t="s">
        <v>312</v>
      </c>
      <c r="D109" s="90"/>
      <c r="E109" s="130">
        <f>D109*E110*E103/10000</f>
        <v>0</v>
      </c>
      <c r="F109" s="90">
        <f>E109*F110*F103/10000</f>
        <v>0</v>
      </c>
      <c r="G109" s="90">
        <f>F109*G110*G103/10000</f>
        <v>0</v>
      </c>
      <c r="H109" s="90">
        <f>G109*H110*H103/10000</f>
        <v>0</v>
      </c>
      <c r="I109" s="249"/>
    </row>
    <row r="110" spans="1:9" s="51" customFormat="1" ht="26.25" customHeight="1" thickBot="1" x14ac:dyDescent="0.3">
      <c r="A110" s="64"/>
      <c r="B110" s="65" t="s">
        <v>48</v>
      </c>
      <c r="C110" s="56" t="s">
        <v>33</v>
      </c>
      <c r="D110" s="90"/>
      <c r="E110" s="130"/>
      <c r="F110" s="90"/>
      <c r="G110" s="90"/>
      <c r="H110" s="90"/>
      <c r="I110" s="250"/>
    </row>
    <row r="111" spans="1:9" ht="39.75" customHeight="1" thickBot="1" x14ac:dyDescent="0.3">
      <c r="A111" s="183" t="s">
        <v>215</v>
      </c>
      <c r="B111" s="3" t="s">
        <v>279</v>
      </c>
      <c r="C111" s="50" t="s">
        <v>312</v>
      </c>
      <c r="D111" s="90">
        <f>D114+D116+D118</f>
        <v>0</v>
      </c>
      <c r="E111" s="130">
        <f>E114+E116+E118</f>
        <v>0</v>
      </c>
      <c r="F111" s="90">
        <f>F114+F116+F118</f>
        <v>0</v>
      </c>
      <c r="G111" s="90">
        <f>G114+G116+G118</f>
        <v>0</v>
      </c>
      <c r="H111" s="90">
        <f>H114+H116+H118</f>
        <v>0</v>
      </c>
      <c r="I111" s="170" t="s">
        <v>384</v>
      </c>
    </row>
    <row r="112" spans="1:9" ht="51.75" customHeight="1" thickBot="1" x14ac:dyDescent="0.3">
      <c r="A112" s="187"/>
      <c r="B112" s="3" t="s">
        <v>39</v>
      </c>
      <c r="C112" s="50" t="s">
        <v>278</v>
      </c>
      <c r="D112" s="90"/>
      <c r="E112" s="130" t="e">
        <f>(D114*E115+D116*E117+D118*E119)/D111</f>
        <v>#DIV/0!</v>
      </c>
      <c r="F112" s="90" t="e">
        <f>(E114*F115+E116*F117+E118*F119)/E111</f>
        <v>#DIV/0!</v>
      </c>
      <c r="G112" s="90" t="e">
        <f>(F114*G115+F116*G117+F118*G119)/F111</f>
        <v>#DIV/0!</v>
      </c>
      <c r="H112" s="90" t="e">
        <f>(G114*H115+G116*H117+G118*H119)/G111</f>
        <v>#DIV/0!</v>
      </c>
      <c r="I112" s="171"/>
    </row>
    <row r="113" spans="1:9" ht="39" thickBot="1" x14ac:dyDescent="0.3">
      <c r="A113" s="184"/>
      <c r="B113" s="3" t="s">
        <v>37</v>
      </c>
      <c r="C113" s="50" t="s">
        <v>33</v>
      </c>
      <c r="D113" s="90"/>
      <c r="E113" s="130"/>
      <c r="F113" s="90"/>
      <c r="G113" s="90"/>
      <c r="H113" s="90"/>
      <c r="I113" s="172"/>
    </row>
    <row r="114" spans="1:9" s="51" customFormat="1" ht="24.75" customHeight="1" thickBot="1" x14ac:dyDescent="0.3">
      <c r="A114" s="246" t="s">
        <v>246</v>
      </c>
      <c r="B114" s="65" t="s">
        <v>344</v>
      </c>
      <c r="C114" s="50" t="s">
        <v>312</v>
      </c>
      <c r="D114" s="90"/>
      <c r="E114" s="130">
        <f>D114*E115*E113/10000</f>
        <v>0</v>
      </c>
      <c r="F114" s="90">
        <f>E114*F115*F113/10000</f>
        <v>0</v>
      </c>
      <c r="G114" s="90">
        <f>F114*G115*G113/10000</f>
        <v>0</v>
      </c>
      <c r="H114" s="90">
        <f>G114*H115*H113/10000</f>
        <v>0</v>
      </c>
      <c r="I114" s="248" t="s">
        <v>385</v>
      </c>
    </row>
    <row r="115" spans="1:9" s="51" customFormat="1" ht="39" thickBot="1" x14ac:dyDescent="0.3">
      <c r="A115" s="247"/>
      <c r="B115" s="65" t="s">
        <v>48</v>
      </c>
      <c r="C115" s="50" t="s">
        <v>33</v>
      </c>
      <c r="D115" s="90"/>
      <c r="E115" s="130"/>
      <c r="F115" s="90"/>
      <c r="G115" s="90"/>
      <c r="H115" s="90"/>
      <c r="I115" s="249"/>
    </row>
    <row r="116" spans="1:9" s="51" customFormat="1" ht="26.25" customHeight="1" thickBot="1" x14ac:dyDescent="0.3">
      <c r="A116" s="246" t="s">
        <v>247</v>
      </c>
      <c r="B116" s="65" t="s">
        <v>345</v>
      </c>
      <c r="C116" s="50" t="s">
        <v>312</v>
      </c>
      <c r="D116" s="90"/>
      <c r="E116" s="130">
        <f>D116*E117*E113/10000</f>
        <v>0</v>
      </c>
      <c r="F116" s="90">
        <f>E116*F117*F113/10000</f>
        <v>0</v>
      </c>
      <c r="G116" s="90">
        <f>F116*G117*G113/10000</f>
        <v>0</v>
      </c>
      <c r="H116" s="90">
        <f>G116*H117*H113/10000</f>
        <v>0</v>
      </c>
      <c r="I116" s="249"/>
    </row>
    <row r="117" spans="1:9" s="51" customFormat="1" ht="51" customHeight="1" thickBot="1" x14ac:dyDescent="0.3">
      <c r="A117" s="247"/>
      <c r="B117" s="65" t="s">
        <v>48</v>
      </c>
      <c r="C117" s="50" t="s">
        <v>31</v>
      </c>
      <c r="D117" s="90"/>
      <c r="E117" s="130"/>
      <c r="F117" s="90"/>
      <c r="G117" s="90"/>
      <c r="H117" s="90"/>
      <c r="I117" s="249"/>
    </row>
    <row r="118" spans="1:9" s="51" customFormat="1" ht="41.25" customHeight="1" thickBot="1" x14ac:dyDescent="0.3">
      <c r="A118" s="246" t="s">
        <v>248</v>
      </c>
      <c r="B118" s="65" t="s">
        <v>346</v>
      </c>
      <c r="C118" s="50" t="s">
        <v>312</v>
      </c>
      <c r="D118" s="90"/>
      <c r="E118" s="130">
        <f>D118*E119*E113/10000</f>
        <v>0</v>
      </c>
      <c r="F118" s="90">
        <f>E118*F119*F113/10000</f>
        <v>0</v>
      </c>
      <c r="G118" s="90">
        <f>F118*G119*G113/10000</f>
        <v>0</v>
      </c>
      <c r="H118" s="90">
        <f>G118*H119*H113/10000</f>
        <v>0</v>
      </c>
      <c r="I118" s="249"/>
    </row>
    <row r="119" spans="1:9" s="51" customFormat="1" ht="39" thickBot="1" x14ac:dyDescent="0.3">
      <c r="A119" s="247"/>
      <c r="B119" s="65" t="s">
        <v>48</v>
      </c>
      <c r="C119" s="50" t="s">
        <v>33</v>
      </c>
      <c r="D119" s="90"/>
      <c r="E119" s="130"/>
      <c r="F119" s="90"/>
      <c r="G119" s="90"/>
      <c r="H119" s="90"/>
      <c r="I119" s="250"/>
    </row>
    <row r="120" spans="1:9" ht="58.5" customHeight="1" thickBot="1" x14ac:dyDescent="0.35">
      <c r="A120" s="156" t="s">
        <v>419</v>
      </c>
      <c r="B120" s="156"/>
      <c r="C120" s="156"/>
      <c r="D120" s="156"/>
      <c r="E120" s="156"/>
      <c r="F120" s="156"/>
      <c r="G120" s="156"/>
      <c r="H120" s="156"/>
      <c r="I120" s="156"/>
    </row>
    <row r="121" spans="1:9" ht="22.5" customHeight="1" thickBot="1" x14ac:dyDescent="0.3">
      <c r="A121" s="168" t="s">
        <v>0</v>
      </c>
      <c r="B121" s="175" t="s">
        <v>1</v>
      </c>
      <c r="C121" s="175" t="s">
        <v>2</v>
      </c>
      <c r="D121" s="59" t="s">
        <v>3</v>
      </c>
      <c r="E121" s="190" t="s">
        <v>374</v>
      </c>
      <c r="F121" s="180" t="s">
        <v>6</v>
      </c>
      <c r="G121" s="188"/>
      <c r="H121" s="189"/>
      <c r="I121" s="175" t="s">
        <v>7</v>
      </c>
    </row>
    <row r="122" spans="1:9" ht="15.75" thickBot="1" x14ac:dyDescent="0.3">
      <c r="A122" s="169"/>
      <c r="B122" s="176"/>
      <c r="C122" s="176"/>
      <c r="D122" s="60" t="s">
        <v>4</v>
      </c>
      <c r="E122" s="191"/>
      <c r="F122" s="60" t="s">
        <v>8</v>
      </c>
      <c r="G122" s="60" t="s">
        <v>9</v>
      </c>
      <c r="H122" s="60" t="s">
        <v>10</v>
      </c>
      <c r="I122" s="176"/>
    </row>
    <row r="123" spans="1:9" ht="15.75" thickBot="1" x14ac:dyDescent="0.3">
      <c r="A123" s="18" t="s">
        <v>49</v>
      </c>
      <c r="B123" s="192" t="s">
        <v>50</v>
      </c>
      <c r="C123" s="193"/>
      <c r="D123" s="193"/>
      <c r="E123" s="193"/>
      <c r="F123" s="193"/>
      <c r="G123" s="193"/>
      <c r="H123" s="193"/>
      <c r="I123" s="194"/>
    </row>
    <row r="124" spans="1:9" ht="26.25" thickBot="1" x14ac:dyDescent="0.3">
      <c r="A124" s="9">
        <v>1</v>
      </c>
      <c r="B124" s="10" t="s">
        <v>51</v>
      </c>
      <c r="C124" s="10" t="s">
        <v>52</v>
      </c>
      <c r="D124" s="113"/>
      <c r="E124" s="132"/>
      <c r="F124" s="113"/>
      <c r="G124" s="113"/>
      <c r="H124" s="114"/>
      <c r="I124" s="195" t="s">
        <v>386</v>
      </c>
    </row>
    <row r="125" spans="1:9" ht="26.25" thickBot="1" x14ac:dyDescent="0.3">
      <c r="A125" s="9">
        <v>2</v>
      </c>
      <c r="B125" s="10" t="s">
        <v>53</v>
      </c>
      <c r="C125" s="10" t="s">
        <v>52</v>
      </c>
      <c r="D125" s="113"/>
      <c r="E125" s="132"/>
      <c r="F125" s="113"/>
      <c r="G125" s="113"/>
      <c r="H125" s="114"/>
      <c r="I125" s="196"/>
    </row>
    <row r="126" spans="1:9" ht="15.75" thickBot="1" x14ac:dyDescent="0.3">
      <c r="A126" s="9">
        <v>3</v>
      </c>
      <c r="B126" s="10" t="s">
        <v>54</v>
      </c>
      <c r="C126" s="10" t="s">
        <v>52</v>
      </c>
      <c r="D126" s="113"/>
      <c r="E126" s="132"/>
      <c r="F126" s="113"/>
      <c r="G126" s="113"/>
      <c r="H126" s="114"/>
      <c r="I126" s="196"/>
    </row>
    <row r="127" spans="1:9" ht="26.25" thickBot="1" x14ac:dyDescent="0.3">
      <c r="A127" s="9">
        <v>4</v>
      </c>
      <c r="B127" s="10" t="s">
        <v>55</v>
      </c>
      <c r="C127" s="10" t="s">
        <v>52</v>
      </c>
      <c r="D127" s="113"/>
      <c r="E127" s="132"/>
      <c r="F127" s="113"/>
      <c r="G127" s="113"/>
      <c r="H127" s="114"/>
      <c r="I127" s="196"/>
    </row>
    <row r="128" spans="1:9" ht="15.75" thickBot="1" x14ac:dyDescent="0.3">
      <c r="A128" s="9">
        <v>5</v>
      </c>
      <c r="B128" s="10" t="s">
        <v>56</v>
      </c>
      <c r="C128" s="10" t="s">
        <v>52</v>
      </c>
      <c r="D128" s="113"/>
      <c r="E128" s="132"/>
      <c r="F128" s="113"/>
      <c r="G128" s="113"/>
      <c r="H128" s="114"/>
      <c r="I128" s="196"/>
    </row>
    <row r="129" spans="1:9" ht="15.75" thickBot="1" x14ac:dyDescent="0.3">
      <c r="A129" s="9">
        <v>6</v>
      </c>
      <c r="B129" s="10" t="s">
        <v>57</v>
      </c>
      <c r="C129" s="10" t="s">
        <v>58</v>
      </c>
      <c r="D129" s="113"/>
      <c r="E129" s="132"/>
      <c r="F129" s="113"/>
      <c r="G129" s="113"/>
      <c r="H129" s="114"/>
      <c r="I129" s="196"/>
    </row>
    <row r="130" spans="1:9" ht="39" thickBot="1" x14ac:dyDescent="0.3">
      <c r="A130" s="9">
        <v>7</v>
      </c>
      <c r="B130" s="10" t="s">
        <v>59</v>
      </c>
      <c r="C130" s="10" t="s">
        <v>52</v>
      </c>
      <c r="D130" s="113"/>
      <c r="E130" s="132"/>
      <c r="F130" s="113"/>
      <c r="G130" s="113"/>
      <c r="H130" s="114"/>
      <c r="I130" s="196"/>
    </row>
    <row r="131" spans="1:9" ht="39" thickBot="1" x14ac:dyDescent="0.3">
      <c r="A131" s="9">
        <v>8</v>
      </c>
      <c r="B131" s="10" t="s">
        <v>60</v>
      </c>
      <c r="C131" s="10" t="s">
        <v>52</v>
      </c>
      <c r="D131" s="113"/>
      <c r="E131" s="132"/>
      <c r="F131" s="113"/>
      <c r="G131" s="113"/>
      <c r="H131" s="114"/>
      <c r="I131" s="196"/>
    </row>
    <row r="132" spans="1:9" ht="39" thickBot="1" x14ac:dyDescent="0.3">
      <c r="A132" s="9">
        <v>9</v>
      </c>
      <c r="B132" s="10" t="s">
        <v>61</v>
      </c>
      <c r="C132" s="10" t="s">
        <v>52</v>
      </c>
      <c r="D132" s="113"/>
      <c r="E132" s="132"/>
      <c r="F132" s="113"/>
      <c r="G132" s="113"/>
      <c r="H132" s="114"/>
      <c r="I132" s="196"/>
    </row>
    <row r="133" spans="1:9" ht="39" thickBot="1" x14ac:dyDescent="0.3">
      <c r="A133" s="9">
        <v>10</v>
      </c>
      <c r="B133" s="10" t="s">
        <v>62</v>
      </c>
      <c r="C133" s="10" t="s">
        <v>52</v>
      </c>
      <c r="D133" s="113"/>
      <c r="E133" s="132"/>
      <c r="F133" s="113"/>
      <c r="G133" s="113"/>
      <c r="H133" s="114"/>
      <c r="I133" s="196"/>
    </row>
    <row r="134" spans="1:9" ht="26.25" thickBot="1" x14ac:dyDescent="0.3">
      <c r="A134" s="9">
        <v>11</v>
      </c>
      <c r="B134" s="10" t="s">
        <v>63</v>
      </c>
      <c r="C134" s="10" t="s">
        <v>52</v>
      </c>
      <c r="D134" s="113"/>
      <c r="E134" s="132"/>
      <c r="F134" s="113"/>
      <c r="G134" s="113"/>
      <c r="H134" s="114"/>
      <c r="I134" s="196"/>
    </row>
    <row r="135" spans="1:9" ht="39" thickBot="1" x14ac:dyDescent="0.3">
      <c r="A135" s="9">
        <v>12</v>
      </c>
      <c r="B135" s="10" t="s">
        <v>64</v>
      </c>
      <c r="C135" s="10" t="s">
        <v>52</v>
      </c>
      <c r="D135" s="113"/>
      <c r="E135" s="132"/>
      <c r="F135" s="113"/>
      <c r="G135" s="113"/>
      <c r="H135" s="114"/>
      <c r="I135" s="196"/>
    </row>
    <row r="136" spans="1:9" ht="51.75" thickBot="1" x14ac:dyDescent="0.3">
      <c r="A136" s="9">
        <v>13</v>
      </c>
      <c r="B136" s="10" t="s">
        <v>65</v>
      </c>
      <c r="C136" s="10" t="s">
        <v>52</v>
      </c>
      <c r="D136" s="113"/>
      <c r="E136" s="132"/>
      <c r="F136" s="113"/>
      <c r="G136" s="113"/>
      <c r="H136" s="114"/>
      <c r="I136" s="196"/>
    </row>
    <row r="137" spans="1:9" ht="15.75" thickBot="1" x14ac:dyDescent="0.3">
      <c r="A137" s="9">
        <v>17</v>
      </c>
      <c r="B137" s="10" t="s">
        <v>66</v>
      </c>
      <c r="C137" s="10" t="s">
        <v>315</v>
      </c>
      <c r="D137" s="113"/>
      <c r="E137" s="132"/>
      <c r="F137" s="113"/>
      <c r="G137" s="113"/>
      <c r="H137" s="114"/>
      <c r="I137" s="196"/>
    </row>
    <row r="138" spans="1:9" ht="64.5" thickBot="1" x14ac:dyDescent="0.3">
      <c r="A138" s="9">
        <v>18</v>
      </c>
      <c r="B138" s="10" t="s">
        <v>67</v>
      </c>
      <c r="C138" s="10" t="s">
        <v>315</v>
      </c>
      <c r="D138" s="113"/>
      <c r="E138" s="132"/>
      <c r="F138" s="113"/>
      <c r="G138" s="113"/>
      <c r="H138" s="114"/>
      <c r="I138" s="196"/>
    </row>
    <row r="139" spans="1:9" ht="15.75" thickBot="1" x14ac:dyDescent="0.3">
      <c r="A139" s="9">
        <v>21</v>
      </c>
      <c r="B139" s="10" t="s">
        <v>68</v>
      </c>
      <c r="C139" s="10" t="s">
        <v>317</v>
      </c>
      <c r="D139" s="113"/>
      <c r="E139" s="132"/>
      <c r="F139" s="113"/>
      <c r="G139" s="113"/>
      <c r="H139" s="114"/>
      <c r="I139" s="196"/>
    </row>
    <row r="140" spans="1:9" ht="15.75" thickBot="1" x14ac:dyDescent="0.3">
      <c r="A140" s="9">
        <v>22</v>
      </c>
      <c r="B140" s="10" t="s">
        <v>69</v>
      </c>
      <c r="C140" s="10" t="s">
        <v>316</v>
      </c>
      <c r="D140" s="113"/>
      <c r="E140" s="132"/>
      <c r="F140" s="113"/>
      <c r="G140" s="113"/>
      <c r="H140" s="114"/>
      <c r="I140" s="196"/>
    </row>
    <row r="141" spans="1:9" ht="153.75" thickBot="1" x14ac:dyDescent="0.3">
      <c r="A141" s="9">
        <v>23</v>
      </c>
      <c r="B141" s="10" t="s">
        <v>70</v>
      </c>
      <c r="C141" s="10" t="s">
        <v>318</v>
      </c>
      <c r="D141" s="113"/>
      <c r="E141" s="132"/>
      <c r="F141" s="113"/>
      <c r="G141" s="113"/>
      <c r="H141" s="114"/>
      <c r="I141" s="196"/>
    </row>
    <row r="142" spans="1:9" ht="15.75" thickBot="1" x14ac:dyDescent="0.3">
      <c r="A142" s="9">
        <v>24</v>
      </c>
      <c r="B142" s="10" t="s">
        <v>71</v>
      </c>
      <c r="C142" s="10" t="s">
        <v>52</v>
      </c>
      <c r="D142" s="113"/>
      <c r="E142" s="132"/>
      <c r="F142" s="113"/>
      <c r="G142" s="113"/>
      <c r="H142" s="114"/>
      <c r="I142" s="196"/>
    </row>
    <row r="143" spans="1:9" ht="26.25" thickBot="1" x14ac:dyDescent="0.3">
      <c r="A143" s="9">
        <v>25</v>
      </c>
      <c r="B143" s="10" t="s">
        <v>72</v>
      </c>
      <c r="C143" s="10" t="s">
        <v>319</v>
      </c>
      <c r="D143" s="113"/>
      <c r="E143" s="132"/>
      <c r="F143" s="113"/>
      <c r="G143" s="113"/>
      <c r="H143" s="114"/>
      <c r="I143" s="196"/>
    </row>
    <row r="144" spans="1:9" ht="15.75" thickBot="1" x14ac:dyDescent="0.3">
      <c r="A144" s="9">
        <v>26</v>
      </c>
      <c r="B144" s="10" t="s">
        <v>73</v>
      </c>
      <c r="C144" s="10" t="s">
        <v>319</v>
      </c>
      <c r="D144" s="113"/>
      <c r="E144" s="132"/>
      <c r="F144" s="113"/>
      <c r="G144" s="113"/>
      <c r="H144" s="114"/>
      <c r="I144" s="196"/>
    </row>
    <row r="145" spans="1:9" ht="26.25" thickBot="1" x14ac:dyDescent="0.3">
      <c r="A145" s="9">
        <v>27</v>
      </c>
      <c r="B145" s="10" t="s">
        <v>74</v>
      </c>
      <c r="C145" s="10" t="s">
        <v>52</v>
      </c>
      <c r="D145" s="113"/>
      <c r="E145" s="132"/>
      <c r="F145" s="113"/>
      <c r="G145" s="113"/>
      <c r="H145" s="114"/>
      <c r="I145" s="196"/>
    </row>
    <row r="146" spans="1:9" ht="15.75" thickBot="1" x14ac:dyDescent="0.3">
      <c r="A146" s="9">
        <v>28</v>
      </c>
      <c r="B146" s="10" t="s">
        <v>75</v>
      </c>
      <c r="C146" s="10" t="s">
        <v>319</v>
      </c>
      <c r="D146" s="113"/>
      <c r="E146" s="132"/>
      <c r="F146" s="113"/>
      <c r="G146" s="113"/>
      <c r="H146" s="114"/>
      <c r="I146" s="196"/>
    </row>
    <row r="147" spans="1:9" ht="64.5" thickBot="1" x14ac:dyDescent="0.3">
      <c r="A147" s="9">
        <v>29</v>
      </c>
      <c r="B147" s="10" t="s">
        <v>76</v>
      </c>
      <c r="C147" s="10" t="s">
        <v>52</v>
      </c>
      <c r="D147" s="113"/>
      <c r="E147" s="132"/>
      <c r="F147" s="113"/>
      <c r="G147" s="113"/>
      <c r="H147" s="114"/>
      <c r="I147" s="196"/>
    </row>
    <row r="148" spans="1:9" ht="26.25" thickBot="1" x14ac:dyDescent="0.3">
      <c r="A148" s="9">
        <v>30</v>
      </c>
      <c r="B148" s="10" t="s">
        <v>77</v>
      </c>
      <c r="C148" s="10" t="s">
        <v>78</v>
      </c>
      <c r="D148" s="113"/>
      <c r="E148" s="132"/>
      <c r="F148" s="113"/>
      <c r="G148" s="113"/>
      <c r="H148" s="114"/>
      <c r="I148" s="196"/>
    </row>
    <row r="149" spans="1:9" ht="77.25" thickBot="1" x14ac:dyDescent="0.3">
      <c r="A149" s="9">
        <v>31</v>
      </c>
      <c r="B149" s="10" t="s">
        <v>79</v>
      </c>
      <c r="C149" s="10" t="s">
        <v>52</v>
      </c>
      <c r="D149" s="113"/>
      <c r="E149" s="132"/>
      <c r="F149" s="113"/>
      <c r="G149" s="113"/>
      <c r="H149" s="114"/>
      <c r="I149" s="196"/>
    </row>
    <row r="150" spans="1:9" ht="51.75" thickBot="1" x14ac:dyDescent="0.3">
      <c r="A150" s="9">
        <v>32</v>
      </c>
      <c r="B150" s="10" t="s">
        <v>80</v>
      </c>
      <c r="C150" s="10" t="s">
        <v>320</v>
      </c>
      <c r="D150" s="113"/>
      <c r="E150" s="132"/>
      <c r="F150" s="113"/>
      <c r="G150" s="113"/>
      <c r="H150" s="114"/>
      <c r="I150" s="196"/>
    </row>
    <row r="151" spans="1:9" s="51" customFormat="1" ht="17.25" customHeight="1" thickBot="1" x14ac:dyDescent="0.3">
      <c r="A151" s="58">
        <v>39</v>
      </c>
      <c r="B151" s="56" t="s">
        <v>82</v>
      </c>
      <c r="C151" s="56" t="s">
        <v>81</v>
      </c>
      <c r="D151" s="68"/>
      <c r="E151" s="130"/>
      <c r="F151" s="68"/>
      <c r="G151" s="68"/>
      <c r="H151" s="115"/>
      <c r="I151" s="196"/>
    </row>
    <row r="152" spans="1:9" s="51" customFormat="1" ht="17.25" customHeight="1" thickBot="1" x14ac:dyDescent="0.3">
      <c r="A152" s="67">
        <v>40</v>
      </c>
      <c r="B152" s="56" t="s">
        <v>83</v>
      </c>
      <c r="C152" s="56" t="s">
        <v>321</v>
      </c>
      <c r="D152" s="68"/>
      <c r="E152" s="130">
        <f>E154+E155+E156</f>
        <v>0</v>
      </c>
      <c r="F152" s="68">
        <f>F154+F155+F156</f>
        <v>0</v>
      </c>
      <c r="G152" s="68">
        <f>G154+G155+G156</f>
        <v>0</v>
      </c>
      <c r="H152" s="68">
        <f>H154+H155+H156</f>
        <v>0</v>
      </c>
      <c r="I152" s="196"/>
    </row>
    <row r="153" spans="1:9" s="51" customFormat="1" ht="17.25" customHeight="1" thickBot="1" x14ac:dyDescent="0.3">
      <c r="A153" s="67"/>
      <c r="B153" s="69" t="s">
        <v>85</v>
      </c>
      <c r="C153" s="70"/>
      <c r="D153" s="116"/>
      <c r="E153" s="133"/>
      <c r="F153" s="116"/>
      <c r="G153" s="116"/>
      <c r="H153" s="117"/>
      <c r="I153" s="196"/>
    </row>
    <row r="154" spans="1:9" s="51" customFormat="1" ht="17.25" customHeight="1" thickBot="1" x14ac:dyDescent="0.3">
      <c r="A154" s="67" t="s">
        <v>84</v>
      </c>
      <c r="B154" s="69" t="s">
        <v>86</v>
      </c>
      <c r="C154" s="53" t="s">
        <v>321</v>
      </c>
      <c r="D154" s="112"/>
      <c r="E154" s="131"/>
      <c r="F154" s="112"/>
      <c r="G154" s="112"/>
      <c r="H154" s="112"/>
      <c r="I154" s="196"/>
    </row>
    <row r="155" spans="1:9" s="51" customFormat="1" ht="17.25" customHeight="1" thickBot="1" x14ac:dyDescent="0.3">
      <c r="A155" s="72" t="s">
        <v>87</v>
      </c>
      <c r="B155" s="73" t="s">
        <v>88</v>
      </c>
      <c r="C155" s="73" t="s">
        <v>321</v>
      </c>
      <c r="D155" s="112"/>
      <c r="E155" s="131"/>
      <c r="F155" s="112"/>
      <c r="G155" s="112"/>
      <c r="H155" s="112"/>
      <c r="I155" s="196"/>
    </row>
    <row r="156" spans="1:9" s="51" customFormat="1" ht="17.25" customHeight="1" thickBot="1" x14ac:dyDescent="0.3">
      <c r="A156" s="67" t="s">
        <v>89</v>
      </c>
      <c r="B156" s="69" t="s">
        <v>90</v>
      </c>
      <c r="C156" s="69" t="s">
        <v>321</v>
      </c>
      <c r="D156" s="112"/>
      <c r="E156" s="131"/>
      <c r="F156" s="112"/>
      <c r="G156" s="112"/>
      <c r="H156" s="112"/>
      <c r="I156" s="196"/>
    </row>
    <row r="157" spans="1:9" s="51" customFormat="1" ht="27" customHeight="1" thickBot="1" x14ac:dyDescent="0.3">
      <c r="A157" s="58" t="s">
        <v>91</v>
      </c>
      <c r="B157" s="56" t="s">
        <v>92</v>
      </c>
      <c r="C157" s="56" t="s">
        <v>93</v>
      </c>
      <c r="D157" s="68"/>
      <c r="E157" s="130"/>
      <c r="F157" s="68"/>
      <c r="G157" s="68"/>
      <c r="H157" s="115"/>
      <c r="I157" s="74"/>
    </row>
    <row r="158" spans="1:9" ht="59.25" customHeight="1" thickBot="1" x14ac:dyDescent="0.35">
      <c r="A158" s="185" t="s">
        <v>419</v>
      </c>
      <c r="B158" s="186"/>
      <c r="C158" s="186"/>
      <c r="D158" s="186"/>
      <c r="E158" s="186"/>
      <c r="F158" s="186"/>
      <c r="G158" s="186"/>
      <c r="H158" s="186"/>
      <c r="I158" s="186"/>
    </row>
    <row r="159" spans="1:9" ht="27" customHeight="1" thickBot="1" x14ac:dyDescent="0.3">
      <c r="A159" s="168" t="s">
        <v>0</v>
      </c>
      <c r="B159" s="175" t="s">
        <v>1</v>
      </c>
      <c r="C159" s="175" t="s">
        <v>2</v>
      </c>
      <c r="D159" s="59" t="s">
        <v>3</v>
      </c>
      <c r="E159" s="190" t="s">
        <v>374</v>
      </c>
      <c r="F159" s="180" t="s">
        <v>6</v>
      </c>
      <c r="G159" s="188"/>
      <c r="H159" s="189"/>
      <c r="I159" s="175" t="s">
        <v>7</v>
      </c>
    </row>
    <row r="160" spans="1:9" ht="15.75" thickBot="1" x14ac:dyDescent="0.3">
      <c r="A160" s="169"/>
      <c r="B160" s="176"/>
      <c r="C160" s="176"/>
      <c r="D160" s="60" t="s">
        <v>4</v>
      </c>
      <c r="E160" s="191"/>
      <c r="F160" s="60" t="s">
        <v>8</v>
      </c>
      <c r="G160" s="60" t="s">
        <v>9</v>
      </c>
      <c r="H160" s="60" t="s">
        <v>10</v>
      </c>
      <c r="I160" s="176"/>
    </row>
    <row r="161" spans="1:9" ht="15.75" thickBot="1" x14ac:dyDescent="0.3">
      <c r="A161" s="6" t="s">
        <v>94</v>
      </c>
      <c r="B161" s="164" t="s">
        <v>95</v>
      </c>
      <c r="C161" s="165"/>
      <c r="D161" s="165"/>
      <c r="E161" s="165"/>
      <c r="F161" s="165"/>
      <c r="G161" s="165"/>
      <c r="H161" s="165"/>
      <c r="I161" s="166"/>
    </row>
    <row r="162" spans="1:9" ht="72.75" customHeight="1" thickBot="1" x14ac:dyDescent="0.3">
      <c r="A162" s="183">
        <v>1</v>
      </c>
      <c r="B162" s="3" t="s">
        <v>281</v>
      </c>
      <c r="C162" s="3" t="s">
        <v>312</v>
      </c>
      <c r="D162" s="128">
        <v>1816.4269999999999</v>
      </c>
      <c r="E162" s="130">
        <f>D162*E163*E164/10000</f>
        <v>1919.07328977</v>
      </c>
      <c r="F162" s="130">
        <f>E162*F163*F164/10000</f>
        <v>2113.8208472158594</v>
      </c>
      <c r="G162" s="130">
        <f>F162*G163*G164/10000</f>
        <v>2489.5032085063217</v>
      </c>
      <c r="H162" s="130">
        <f>G162*H163*H164/10000</f>
        <v>3126.30334159318</v>
      </c>
      <c r="I162" s="161" t="s">
        <v>387</v>
      </c>
    </row>
    <row r="163" spans="1:9" ht="39" thickBot="1" x14ac:dyDescent="0.3">
      <c r="A163" s="187"/>
      <c r="B163" s="3" t="s">
        <v>96</v>
      </c>
      <c r="C163" s="3" t="s">
        <v>97</v>
      </c>
      <c r="D163" s="128">
        <v>93</v>
      </c>
      <c r="E163" s="128">
        <v>100.62</v>
      </c>
      <c r="F163" s="128">
        <v>107.2</v>
      </c>
      <c r="G163" s="128">
        <v>115.26</v>
      </c>
      <c r="H163" s="128">
        <v>123.87</v>
      </c>
      <c r="I163" s="162"/>
    </row>
    <row r="164" spans="1:9" ht="42" customHeight="1" thickBot="1" x14ac:dyDescent="0.3">
      <c r="A164" s="184"/>
      <c r="B164" s="3" t="s">
        <v>37</v>
      </c>
      <c r="C164" s="3" t="s">
        <v>33</v>
      </c>
      <c r="D164" s="128">
        <v>114.9</v>
      </c>
      <c r="E164" s="128">
        <v>105</v>
      </c>
      <c r="F164" s="128">
        <v>102.75</v>
      </c>
      <c r="G164" s="128">
        <v>102.18</v>
      </c>
      <c r="H164" s="128">
        <v>101.38</v>
      </c>
      <c r="I164" s="163"/>
    </row>
    <row r="165" spans="1:9" ht="61.5" customHeight="1" thickBot="1" x14ac:dyDescent="0.3">
      <c r="A165" s="183">
        <v>2</v>
      </c>
      <c r="B165" s="3" t="s">
        <v>282</v>
      </c>
      <c r="C165" s="3" t="s">
        <v>312</v>
      </c>
      <c r="D165" s="92"/>
      <c r="E165" s="130">
        <f>D165*E166*E167/10000</f>
        <v>0</v>
      </c>
      <c r="F165" s="90">
        <f>E165*F166*F167/10000</f>
        <v>0</v>
      </c>
      <c r="G165" s="90">
        <f>F165*G166*G167/10000</f>
        <v>0</v>
      </c>
      <c r="H165" s="90">
        <f>G165*H166*H167/10000</f>
        <v>0</v>
      </c>
      <c r="I165" s="170" t="s">
        <v>402</v>
      </c>
    </row>
    <row r="166" spans="1:9" ht="40.5" customHeight="1" thickBot="1" x14ac:dyDescent="0.3">
      <c r="A166" s="187"/>
      <c r="B166" s="3" t="s">
        <v>98</v>
      </c>
      <c r="C166" s="3" t="s">
        <v>97</v>
      </c>
      <c r="D166" s="92"/>
      <c r="E166" s="128"/>
      <c r="F166" s="92"/>
      <c r="G166" s="92"/>
      <c r="H166" s="92"/>
      <c r="I166" s="171"/>
    </row>
    <row r="167" spans="1:9" ht="41.25" customHeight="1" thickBot="1" x14ac:dyDescent="0.3">
      <c r="A167" s="184"/>
      <c r="B167" s="3" t="s">
        <v>37</v>
      </c>
      <c r="C167" s="3" t="s">
        <v>33</v>
      </c>
      <c r="D167" s="92"/>
      <c r="E167" s="128"/>
      <c r="F167" s="92"/>
      <c r="G167" s="92"/>
      <c r="H167" s="92"/>
      <c r="I167" s="172"/>
    </row>
    <row r="168" spans="1:9" ht="49.5" customHeight="1" thickBot="1" x14ac:dyDescent="0.3">
      <c r="A168" s="238" t="s">
        <v>272</v>
      </c>
      <c r="B168" s="56" t="s">
        <v>307</v>
      </c>
      <c r="C168" s="56" t="s">
        <v>312</v>
      </c>
      <c r="D168" s="90"/>
      <c r="E168" s="130">
        <f>D168*E169*E170/10000</f>
        <v>0</v>
      </c>
      <c r="F168" s="90">
        <f>E168*F169*F170/10000</f>
        <v>0</v>
      </c>
      <c r="G168" s="90">
        <f>F168*G169*G170/10000</f>
        <v>0</v>
      </c>
      <c r="H168" s="90">
        <f>G168*H169*H170/10000</f>
        <v>0</v>
      </c>
      <c r="I168" s="161" t="s">
        <v>388</v>
      </c>
    </row>
    <row r="169" spans="1:9" ht="43.5" customHeight="1" thickBot="1" x14ac:dyDescent="0.3">
      <c r="A169" s="239"/>
      <c r="B169" s="56" t="s">
        <v>99</v>
      </c>
      <c r="C169" s="56" t="s">
        <v>97</v>
      </c>
      <c r="D169" s="92"/>
      <c r="E169" s="128"/>
      <c r="F169" s="92"/>
      <c r="G169" s="92"/>
      <c r="H169" s="92"/>
      <c r="I169" s="162"/>
    </row>
    <row r="170" spans="1:9" ht="39" thickBot="1" x14ac:dyDescent="0.3">
      <c r="A170" s="240"/>
      <c r="B170" s="56" t="s">
        <v>37</v>
      </c>
      <c r="C170" s="56" t="s">
        <v>33</v>
      </c>
      <c r="D170" s="92"/>
      <c r="E170" s="128"/>
      <c r="F170" s="92"/>
      <c r="G170" s="92"/>
      <c r="H170" s="92"/>
      <c r="I170" s="163"/>
    </row>
    <row r="171" spans="1:9" ht="66" customHeight="1" thickBot="1" x14ac:dyDescent="0.35">
      <c r="A171" s="241" t="s">
        <v>419</v>
      </c>
      <c r="B171" s="242"/>
      <c r="C171" s="242"/>
      <c r="D171" s="242"/>
      <c r="E171" s="242"/>
      <c r="F171" s="242"/>
      <c r="G171" s="242"/>
      <c r="H171" s="242"/>
      <c r="I171" s="242"/>
    </row>
    <row r="172" spans="1:9" ht="24.75" customHeight="1" thickBot="1" x14ac:dyDescent="0.3">
      <c r="A172" s="219" t="s">
        <v>0</v>
      </c>
      <c r="B172" s="214" t="s">
        <v>1</v>
      </c>
      <c r="C172" s="214" t="s">
        <v>2</v>
      </c>
      <c r="D172" s="78" t="s">
        <v>3</v>
      </c>
      <c r="E172" s="212" t="s">
        <v>374</v>
      </c>
      <c r="F172" s="209" t="s">
        <v>6</v>
      </c>
      <c r="G172" s="210"/>
      <c r="H172" s="211"/>
      <c r="I172" s="214" t="s">
        <v>7</v>
      </c>
    </row>
    <row r="173" spans="1:9" ht="15.75" thickBot="1" x14ac:dyDescent="0.3">
      <c r="A173" s="220"/>
      <c r="B173" s="215"/>
      <c r="C173" s="215"/>
      <c r="D173" s="79" t="s">
        <v>4</v>
      </c>
      <c r="E173" s="213"/>
      <c r="F173" s="79" t="s">
        <v>8</v>
      </c>
      <c r="G173" s="79" t="s">
        <v>9</v>
      </c>
      <c r="H173" s="79" t="s">
        <v>10</v>
      </c>
      <c r="I173" s="215"/>
    </row>
    <row r="174" spans="1:9" ht="15.75" thickBot="1" x14ac:dyDescent="0.3">
      <c r="A174" s="80" t="s">
        <v>100</v>
      </c>
      <c r="B174" s="216" t="s">
        <v>101</v>
      </c>
      <c r="C174" s="217"/>
      <c r="D174" s="217"/>
      <c r="E174" s="217"/>
      <c r="F174" s="217"/>
      <c r="G174" s="217"/>
      <c r="H174" s="217"/>
      <c r="I174" s="218"/>
    </row>
    <row r="175" spans="1:9" ht="63" customHeight="1" thickBot="1" x14ac:dyDescent="0.3">
      <c r="A175" s="238">
        <v>1</v>
      </c>
      <c r="B175" s="56" t="s">
        <v>289</v>
      </c>
      <c r="C175" s="56" t="s">
        <v>312</v>
      </c>
      <c r="D175" s="130">
        <v>937.23</v>
      </c>
      <c r="E175" s="130">
        <f>D175*E176*E177/10000</f>
        <v>1011.57764421</v>
      </c>
      <c r="F175" s="130">
        <f>E175*F176*F177/10000</f>
        <v>1107.9354727092236</v>
      </c>
      <c r="G175" s="130">
        <f>F175*G176*G177/10000</f>
        <v>1185.4089685738888</v>
      </c>
      <c r="H175" s="130">
        <f>G175*H176*H177/10000</f>
        <v>1276.8217811854645</v>
      </c>
      <c r="I175" s="161" t="s">
        <v>389</v>
      </c>
    </row>
    <row r="176" spans="1:9" ht="51.75" customHeight="1" thickBot="1" x14ac:dyDescent="0.3">
      <c r="A176" s="239"/>
      <c r="B176" s="56" t="s">
        <v>102</v>
      </c>
      <c r="C176" s="56" t="s">
        <v>31</v>
      </c>
      <c r="D176" s="130">
        <v>93.9</v>
      </c>
      <c r="E176" s="130">
        <v>94.1</v>
      </c>
      <c r="F176" s="130">
        <v>94.5</v>
      </c>
      <c r="G176" s="130">
        <v>94.6</v>
      </c>
      <c r="H176" s="130">
        <v>94.9</v>
      </c>
      <c r="I176" s="162"/>
    </row>
    <row r="177" spans="1:9" ht="39" thickBot="1" x14ac:dyDescent="0.3">
      <c r="A177" s="240"/>
      <c r="B177" s="56" t="s">
        <v>37</v>
      </c>
      <c r="C177" s="56" t="s">
        <v>33</v>
      </c>
      <c r="D177" s="130">
        <v>110.1</v>
      </c>
      <c r="E177" s="130">
        <v>114.7</v>
      </c>
      <c r="F177" s="130">
        <v>115.9</v>
      </c>
      <c r="G177" s="130">
        <v>113.1</v>
      </c>
      <c r="H177" s="130">
        <v>113.5</v>
      </c>
      <c r="I177" s="162"/>
    </row>
    <row r="178" spans="1:9" ht="26.25" customHeight="1" thickBot="1" x14ac:dyDescent="0.3">
      <c r="A178" s="58" t="s">
        <v>275</v>
      </c>
      <c r="B178" s="56" t="s">
        <v>290</v>
      </c>
      <c r="C178" s="56" t="s">
        <v>312</v>
      </c>
      <c r="D178" s="130"/>
      <c r="E178" s="130"/>
      <c r="F178" s="130"/>
      <c r="G178" s="130"/>
      <c r="H178" s="130"/>
      <c r="I178" s="162"/>
    </row>
    <row r="179" spans="1:9" ht="39" thickBot="1" x14ac:dyDescent="0.3">
      <c r="A179" s="58" t="s">
        <v>234</v>
      </c>
      <c r="B179" s="56" t="s">
        <v>103</v>
      </c>
      <c r="C179" s="56" t="s">
        <v>312</v>
      </c>
      <c r="D179" s="130"/>
      <c r="E179" s="130"/>
      <c r="F179" s="130"/>
      <c r="G179" s="130"/>
      <c r="H179" s="130"/>
      <c r="I179" s="162"/>
    </row>
    <row r="180" spans="1:9" ht="39" thickBot="1" x14ac:dyDescent="0.3">
      <c r="A180" s="58" t="s">
        <v>235</v>
      </c>
      <c r="B180" s="56" t="s">
        <v>104</v>
      </c>
      <c r="C180" s="56" t="s">
        <v>312</v>
      </c>
      <c r="D180" s="130"/>
      <c r="E180" s="130"/>
      <c r="F180" s="130"/>
      <c r="G180" s="130"/>
      <c r="H180" s="130"/>
      <c r="I180" s="162"/>
    </row>
    <row r="181" spans="1:9" s="120" customFormat="1" ht="27" customHeight="1" thickBot="1" x14ac:dyDescent="0.3">
      <c r="A181" s="58" t="s">
        <v>236</v>
      </c>
      <c r="B181" s="56" t="s">
        <v>105</v>
      </c>
      <c r="C181" s="56" t="s">
        <v>312</v>
      </c>
      <c r="D181" s="130">
        <v>918.73900000000003</v>
      </c>
      <c r="E181" s="130">
        <v>992.7</v>
      </c>
      <c r="F181" s="130">
        <v>1088.3</v>
      </c>
      <c r="G181" s="130">
        <v>1164.7</v>
      </c>
      <c r="H181" s="130">
        <v>1254.9000000000001</v>
      </c>
      <c r="I181" s="162"/>
    </row>
    <row r="182" spans="1:9" ht="27.75" customHeight="1" thickBot="1" x14ac:dyDescent="0.3">
      <c r="A182" s="58" t="s">
        <v>237</v>
      </c>
      <c r="B182" s="56" t="s">
        <v>106</v>
      </c>
      <c r="C182" s="56" t="s">
        <v>312</v>
      </c>
      <c r="D182" s="130"/>
      <c r="E182" s="130"/>
      <c r="F182" s="130"/>
      <c r="G182" s="130"/>
      <c r="H182" s="130"/>
      <c r="I182" s="162"/>
    </row>
    <row r="183" spans="1:9" ht="27" customHeight="1" thickBot="1" x14ac:dyDescent="0.3">
      <c r="A183" s="58" t="s">
        <v>250</v>
      </c>
      <c r="B183" s="56" t="s">
        <v>107</v>
      </c>
      <c r="C183" s="56" t="s">
        <v>312</v>
      </c>
      <c r="D183" s="130"/>
      <c r="E183" s="130"/>
      <c r="F183" s="130"/>
      <c r="G183" s="130"/>
      <c r="H183" s="130"/>
      <c r="I183" s="162"/>
    </row>
    <row r="184" spans="1:9" s="120" customFormat="1" ht="27" customHeight="1" thickBot="1" x14ac:dyDescent="0.3">
      <c r="A184" s="58" t="s">
        <v>91</v>
      </c>
      <c r="B184" s="56" t="s">
        <v>108</v>
      </c>
      <c r="C184" s="56" t="s">
        <v>312</v>
      </c>
      <c r="D184" s="130">
        <v>18.491</v>
      </c>
      <c r="E184" s="130">
        <v>18.899999999999999</v>
      </c>
      <c r="F184" s="130">
        <v>19.600000000000001</v>
      </c>
      <c r="G184" s="130">
        <v>20.7</v>
      </c>
      <c r="H184" s="130">
        <v>21.9</v>
      </c>
      <c r="I184" s="163"/>
    </row>
    <row r="185" spans="1:9" ht="31.5" customHeight="1" thickBot="1" x14ac:dyDescent="0.3">
      <c r="A185" s="7" t="s">
        <v>272</v>
      </c>
      <c r="B185" s="55" t="s">
        <v>109</v>
      </c>
      <c r="C185" s="125" t="s">
        <v>312</v>
      </c>
      <c r="D185" s="131">
        <f>D175</f>
        <v>937.23</v>
      </c>
      <c r="E185" s="131">
        <f>E175</f>
        <v>1011.57764421</v>
      </c>
      <c r="F185" s="131">
        <f t="shared" ref="F185:H185" si="3">F175</f>
        <v>1107.9354727092236</v>
      </c>
      <c r="G185" s="131">
        <f t="shared" si="3"/>
        <v>1185.4089685738888</v>
      </c>
      <c r="H185" s="131">
        <f t="shared" si="3"/>
        <v>1276.8217811854645</v>
      </c>
      <c r="I185" s="195" t="s">
        <v>390</v>
      </c>
    </row>
    <row r="186" spans="1:9" ht="27" customHeight="1" thickBot="1" x14ac:dyDescent="0.3">
      <c r="A186" s="15" t="s">
        <v>220</v>
      </c>
      <c r="B186" s="21" t="s">
        <v>332</v>
      </c>
      <c r="C186" s="21" t="s">
        <v>312</v>
      </c>
      <c r="D186" s="130">
        <v>686.90099999999995</v>
      </c>
      <c r="E186" s="130">
        <v>750.2</v>
      </c>
      <c r="F186" s="130">
        <v>768.5</v>
      </c>
      <c r="G186" s="130">
        <v>772.3</v>
      </c>
      <c r="H186" s="130">
        <v>852.6</v>
      </c>
      <c r="I186" s="196"/>
    </row>
    <row r="187" spans="1:9" ht="15.75" customHeight="1" thickBot="1" x14ac:dyDescent="0.3">
      <c r="A187" s="15" t="s">
        <v>221</v>
      </c>
      <c r="B187" s="21" t="s">
        <v>110</v>
      </c>
      <c r="C187" s="3"/>
      <c r="D187" s="130">
        <f>D185-D186</f>
        <v>250.32900000000006</v>
      </c>
      <c r="E187" s="130">
        <f>E185-E186</f>
        <v>261.37764420999997</v>
      </c>
      <c r="F187" s="130">
        <f>F185-F186</f>
        <v>339.43547270922363</v>
      </c>
      <c r="G187" s="130">
        <f>G185-G186</f>
        <v>413.10896857388889</v>
      </c>
      <c r="H187" s="130">
        <f>H185-H186</f>
        <v>424.22178118546447</v>
      </c>
      <c r="I187" s="196"/>
    </row>
    <row r="188" spans="1:9" ht="16.5" customHeight="1" thickBot="1" x14ac:dyDescent="0.3">
      <c r="A188" s="15"/>
      <c r="B188" s="34" t="s">
        <v>111</v>
      </c>
      <c r="C188" s="3"/>
      <c r="D188" s="130"/>
      <c r="E188" s="130"/>
      <c r="F188" s="130"/>
      <c r="G188" s="130"/>
      <c r="H188" s="130"/>
      <c r="I188" s="196"/>
    </row>
    <row r="189" spans="1:9" ht="24.75" customHeight="1" thickBot="1" x14ac:dyDescent="0.3">
      <c r="A189" s="15" t="s">
        <v>283</v>
      </c>
      <c r="B189" s="34" t="s">
        <v>112</v>
      </c>
      <c r="C189" s="3" t="s">
        <v>312</v>
      </c>
      <c r="D189" s="130">
        <v>16</v>
      </c>
      <c r="E189" s="130">
        <v>17.5</v>
      </c>
      <c r="F189" s="130">
        <v>24.4</v>
      </c>
      <c r="G189" s="130">
        <v>26.1</v>
      </c>
      <c r="H189" s="130">
        <v>27.84</v>
      </c>
      <c r="I189" s="196"/>
    </row>
    <row r="190" spans="1:9" ht="24.75" customHeight="1" thickBot="1" x14ac:dyDescent="0.3">
      <c r="A190" s="41"/>
      <c r="B190" s="34" t="s">
        <v>356</v>
      </c>
      <c r="C190" s="3" t="s">
        <v>312</v>
      </c>
      <c r="D190" s="130">
        <v>217.3</v>
      </c>
      <c r="E190" s="130">
        <v>219.6</v>
      </c>
      <c r="F190" s="130">
        <v>286.8</v>
      </c>
      <c r="G190" s="130">
        <v>354.3</v>
      </c>
      <c r="H190" s="130">
        <v>360.3</v>
      </c>
      <c r="I190" s="196"/>
    </row>
    <row r="191" spans="1:9" ht="31.5" customHeight="1" thickBot="1" x14ac:dyDescent="0.3">
      <c r="A191" s="15" t="s">
        <v>284</v>
      </c>
      <c r="B191" s="34" t="s">
        <v>113</v>
      </c>
      <c r="C191" s="3" t="s">
        <v>312</v>
      </c>
      <c r="D191" s="130">
        <f>D193+D194+D195</f>
        <v>17.063000000000002</v>
      </c>
      <c r="E191" s="130">
        <f>E193+E194+E195</f>
        <v>24.259999999999998</v>
      </c>
      <c r="F191" s="130">
        <f>F193+F194+F195</f>
        <v>28.25</v>
      </c>
      <c r="G191" s="130">
        <f t="shared" ref="G191:H191" si="4">G193+G194+G195</f>
        <v>32.700000000000003</v>
      </c>
      <c r="H191" s="130">
        <f t="shared" si="4"/>
        <v>36.08</v>
      </c>
      <c r="I191" s="196"/>
    </row>
    <row r="192" spans="1:9" ht="31.5" customHeight="1" thickBot="1" x14ac:dyDescent="0.3">
      <c r="A192" s="15"/>
      <c r="B192" s="35" t="s">
        <v>111</v>
      </c>
      <c r="C192" s="3"/>
      <c r="D192" s="130"/>
      <c r="E192" s="130"/>
      <c r="F192" s="130"/>
      <c r="G192" s="130"/>
      <c r="H192" s="130"/>
      <c r="I192" s="196"/>
    </row>
    <row r="193" spans="1:9" ht="47.25" customHeight="1" thickBot="1" x14ac:dyDescent="0.3">
      <c r="A193" s="16" t="s">
        <v>285</v>
      </c>
      <c r="B193" s="35" t="s">
        <v>114</v>
      </c>
      <c r="C193" s="3" t="s">
        <v>312</v>
      </c>
      <c r="D193" s="130">
        <v>6.2590000000000003</v>
      </c>
      <c r="E193" s="130">
        <v>7.06</v>
      </c>
      <c r="F193" s="130">
        <v>8.15</v>
      </c>
      <c r="G193" s="130">
        <v>9.3000000000000007</v>
      </c>
      <c r="H193" s="130">
        <v>10.039999999999999</v>
      </c>
      <c r="I193" s="196"/>
    </row>
    <row r="194" spans="1:9" ht="31.5" customHeight="1" thickBot="1" x14ac:dyDescent="0.3">
      <c r="A194" s="16" t="s">
        <v>286</v>
      </c>
      <c r="B194" s="35" t="s">
        <v>115</v>
      </c>
      <c r="C194" s="3" t="s">
        <v>312</v>
      </c>
      <c r="D194" s="130">
        <v>10.804</v>
      </c>
      <c r="E194" s="130">
        <v>17.2</v>
      </c>
      <c r="F194" s="130">
        <v>20.100000000000001</v>
      </c>
      <c r="G194" s="130">
        <v>23.4</v>
      </c>
      <c r="H194" s="130">
        <v>26.04</v>
      </c>
      <c r="I194" s="196"/>
    </row>
    <row r="195" spans="1:9" ht="40.5" customHeight="1" thickBot="1" x14ac:dyDescent="0.3">
      <c r="A195" s="16" t="s">
        <v>287</v>
      </c>
      <c r="B195" s="35" t="s">
        <v>116</v>
      </c>
      <c r="C195" s="3" t="s">
        <v>312</v>
      </c>
      <c r="D195" s="130"/>
      <c r="E195" s="130"/>
      <c r="F195" s="130"/>
      <c r="G195" s="130"/>
      <c r="H195" s="130"/>
      <c r="I195" s="196"/>
    </row>
    <row r="196" spans="1:9" ht="40.5" customHeight="1" thickBot="1" x14ac:dyDescent="0.3">
      <c r="A196" s="41" t="s">
        <v>288</v>
      </c>
      <c r="B196" s="34" t="s">
        <v>117</v>
      </c>
      <c r="C196" s="3" t="s">
        <v>312</v>
      </c>
      <c r="D196" s="90"/>
      <c r="E196" s="130"/>
      <c r="F196" s="90"/>
      <c r="G196" s="90"/>
      <c r="H196" s="90"/>
      <c r="I196" s="196"/>
    </row>
    <row r="197" spans="1:9" ht="29.25" customHeight="1" thickBot="1" x14ac:dyDescent="0.3">
      <c r="A197" s="15" t="s">
        <v>357</v>
      </c>
      <c r="B197" s="127" t="s">
        <v>118</v>
      </c>
      <c r="C197" s="3" t="s">
        <v>312</v>
      </c>
      <c r="D197" s="90">
        <f>D187-D189-D190-D191-D196</f>
        <v>-3.3999999999949182E-2</v>
      </c>
      <c r="E197" s="130">
        <f>E187-E189-E190-E191-E196</f>
        <v>1.7644209999978955E-2</v>
      </c>
      <c r="F197" s="90">
        <f>F187-F189-F190-F191-F196</f>
        <v>-1.4527290776356949E-2</v>
      </c>
      <c r="G197" s="90">
        <f>G187-G189-G190-G191-G196</f>
        <v>8.9685738888505284E-3</v>
      </c>
      <c r="H197" s="90">
        <f>H187-H189-H190-H191-H196</f>
        <v>1.7811854644804725E-3</v>
      </c>
      <c r="I197" s="225"/>
    </row>
    <row r="198" spans="1:9" ht="55.5" customHeight="1" thickBot="1" x14ac:dyDescent="0.35">
      <c r="A198" s="185" t="s">
        <v>419</v>
      </c>
      <c r="B198" s="186"/>
      <c r="C198" s="186"/>
      <c r="D198" s="186"/>
      <c r="E198" s="186"/>
      <c r="F198" s="186"/>
      <c r="G198" s="186"/>
      <c r="H198" s="186"/>
      <c r="I198" s="186"/>
    </row>
    <row r="199" spans="1:9" ht="27.75" customHeight="1" thickBot="1" x14ac:dyDescent="0.3">
      <c r="A199" s="168" t="s">
        <v>0</v>
      </c>
      <c r="B199" s="175" t="s">
        <v>1</v>
      </c>
      <c r="C199" s="175" t="s">
        <v>2</v>
      </c>
      <c r="D199" s="59" t="s">
        <v>3</v>
      </c>
      <c r="E199" s="190" t="s">
        <v>374</v>
      </c>
      <c r="F199" s="180" t="s">
        <v>6</v>
      </c>
      <c r="G199" s="188"/>
      <c r="H199" s="189"/>
      <c r="I199" s="175" t="s">
        <v>7</v>
      </c>
    </row>
    <row r="200" spans="1:9" ht="15.75" thickBot="1" x14ac:dyDescent="0.3">
      <c r="A200" s="169"/>
      <c r="B200" s="176"/>
      <c r="C200" s="176"/>
      <c r="D200" s="60" t="s">
        <v>4</v>
      </c>
      <c r="E200" s="191"/>
      <c r="F200" s="60" t="s">
        <v>8</v>
      </c>
      <c r="G200" s="60" t="s">
        <v>9</v>
      </c>
      <c r="H200" s="60" t="s">
        <v>10</v>
      </c>
      <c r="I200" s="176"/>
    </row>
    <row r="201" spans="1:9" ht="18.75" customHeight="1" thickBot="1" x14ac:dyDescent="0.3">
      <c r="A201" s="6" t="s">
        <v>119</v>
      </c>
      <c r="B201" s="5" t="s">
        <v>107</v>
      </c>
      <c r="C201" s="3"/>
      <c r="D201" s="129"/>
      <c r="E201" s="128"/>
      <c r="F201" s="129"/>
      <c r="G201" s="129"/>
      <c r="H201" s="129"/>
      <c r="I201" s="3"/>
    </row>
    <row r="202" spans="1:9" ht="20.25" customHeight="1" x14ac:dyDescent="0.25">
      <c r="A202" s="231">
        <v>1</v>
      </c>
      <c r="B202" s="221" t="s">
        <v>296</v>
      </c>
      <c r="C202" s="221" t="s">
        <v>312</v>
      </c>
      <c r="D202" s="223"/>
      <c r="E202" s="234">
        <f>D202*E204*E205/10000</f>
        <v>0</v>
      </c>
      <c r="F202" s="236">
        <f>E202*F204*F205/10000</f>
        <v>0</v>
      </c>
      <c r="G202" s="236">
        <f>F202*G204*G205/10000</f>
        <v>0</v>
      </c>
      <c r="H202" s="236">
        <f>G202*H204*H205/10000</f>
        <v>0</v>
      </c>
      <c r="I202" s="195" t="s">
        <v>391</v>
      </c>
    </row>
    <row r="203" spans="1:9" ht="18.75" customHeight="1" thickBot="1" x14ac:dyDescent="0.3">
      <c r="A203" s="232"/>
      <c r="B203" s="222"/>
      <c r="C203" s="222"/>
      <c r="D203" s="224"/>
      <c r="E203" s="235"/>
      <c r="F203" s="237"/>
      <c r="G203" s="237"/>
      <c r="H203" s="237"/>
      <c r="I203" s="196"/>
    </row>
    <row r="204" spans="1:9" ht="52.5" customHeight="1" thickBot="1" x14ac:dyDescent="0.3">
      <c r="A204" s="232"/>
      <c r="B204" s="14" t="s">
        <v>39</v>
      </c>
      <c r="C204" s="11" t="s">
        <v>31</v>
      </c>
      <c r="D204" s="91"/>
      <c r="E204" s="132"/>
      <c r="F204" s="91"/>
      <c r="G204" s="91"/>
      <c r="H204" s="91"/>
      <c r="I204" s="196"/>
    </row>
    <row r="205" spans="1:9" ht="51" customHeight="1" thickBot="1" x14ac:dyDescent="0.3">
      <c r="A205" s="233"/>
      <c r="B205" s="14" t="s">
        <v>37</v>
      </c>
      <c r="C205" s="11" t="s">
        <v>33</v>
      </c>
      <c r="D205" s="91"/>
      <c r="E205" s="132"/>
      <c r="F205" s="91"/>
      <c r="G205" s="91"/>
      <c r="H205" s="91"/>
      <c r="I205" s="225"/>
    </row>
    <row r="206" spans="1:9" ht="78" customHeight="1" thickBot="1" x14ac:dyDescent="0.3">
      <c r="A206" s="15">
        <v>2</v>
      </c>
      <c r="B206" s="3" t="s">
        <v>295</v>
      </c>
      <c r="C206" s="3" t="s">
        <v>120</v>
      </c>
      <c r="D206" s="91"/>
      <c r="E206" s="132"/>
      <c r="F206" s="91"/>
      <c r="G206" s="91"/>
      <c r="H206" s="91"/>
      <c r="I206" s="170" t="s">
        <v>392</v>
      </c>
    </row>
    <row r="207" spans="1:9" ht="30.75" customHeight="1" thickBot="1" x14ac:dyDescent="0.3">
      <c r="A207" s="26" t="s">
        <v>234</v>
      </c>
      <c r="B207" s="19" t="s">
        <v>121</v>
      </c>
      <c r="C207" s="150"/>
      <c r="D207" s="138"/>
      <c r="E207" s="139"/>
      <c r="F207" s="138"/>
      <c r="G207" s="138"/>
      <c r="H207" s="138"/>
      <c r="I207" s="171"/>
    </row>
    <row r="208" spans="1:9" ht="15.75" customHeight="1" thickBot="1" x14ac:dyDescent="0.3">
      <c r="A208" s="26"/>
      <c r="B208" s="33" t="s">
        <v>333</v>
      </c>
      <c r="C208" s="3" t="s">
        <v>120</v>
      </c>
      <c r="D208" s="140"/>
      <c r="E208" s="141"/>
      <c r="F208" s="140"/>
      <c r="G208" s="140"/>
      <c r="H208" s="140"/>
      <c r="I208" s="171"/>
    </row>
    <row r="209" spans="1:9" ht="39" thickBot="1" x14ac:dyDescent="0.3">
      <c r="A209" s="28"/>
      <c r="B209" s="10" t="s">
        <v>122</v>
      </c>
      <c r="C209" s="3" t="s">
        <v>120</v>
      </c>
      <c r="D209" s="91"/>
      <c r="E209" s="132"/>
      <c r="F209" s="91"/>
      <c r="G209" s="91"/>
      <c r="H209" s="91"/>
      <c r="I209" s="171"/>
    </row>
    <row r="210" spans="1:9" ht="88.5" customHeight="1" thickBot="1" x14ac:dyDescent="0.3">
      <c r="A210" s="27"/>
      <c r="B210" s="10" t="s">
        <v>123</v>
      </c>
      <c r="C210" s="3" t="s">
        <v>120</v>
      </c>
      <c r="D210" s="91"/>
      <c r="E210" s="132"/>
      <c r="F210" s="91"/>
      <c r="G210" s="91"/>
      <c r="H210" s="91"/>
      <c r="I210" s="172"/>
    </row>
    <row r="211" spans="1:9" ht="90" thickBot="1" x14ac:dyDescent="0.3">
      <c r="A211" s="15" t="s">
        <v>235</v>
      </c>
      <c r="B211" s="8" t="s">
        <v>294</v>
      </c>
      <c r="C211" s="3" t="s">
        <v>120</v>
      </c>
      <c r="D211" s="92"/>
      <c r="E211" s="128"/>
      <c r="F211" s="92"/>
      <c r="G211" s="92"/>
      <c r="H211" s="92"/>
      <c r="I211" s="21" t="s">
        <v>393</v>
      </c>
    </row>
    <row r="212" spans="1:9" ht="168.75" customHeight="1" thickBot="1" x14ac:dyDescent="0.3">
      <c r="A212" s="15">
        <v>3</v>
      </c>
      <c r="B212" s="3" t="s">
        <v>293</v>
      </c>
      <c r="C212" s="3" t="s">
        <v>124</v>
      </c>
      <c r="D212" s="92"/>
      <c r="E212" s="128"/>
      <c r="F212" s="92"/>
      <c r="G212" s="92"/>
      <c r="H212" s="92"/>
      <c r="I212" s="21" t="s">
        <v>394</v>
      </c>
    </row>
    <row r="213" spans="1:9" ht="66" customHeight="1" thickBot="1" x14ac:dyDescent="0.35">
      <c r="A213" s="156" t="s">
        <v>419</v>
      </c>
      <c r="B213" s="156"/>
      <c r="C213" s="156"/>
      <c r="D213" s="156"/>
      <c r="E213" s="156"/>
      <c r="F213" s="156"/>
      <c r="G213" s="156"/>
      <c r="H213" s="156"/>
      <c r="I213" s="156"/>
    </row>
    <row r="214" spans="1:9" ht="15.75" thickBot="1" x14ac:dyDescent="0.3">
      <c r="A214" s="168" t="s">
        <v>0</v>
      </c>
      <c r="B214" s="175" t="s">
        <v>1</v>
      </c>
      <c r="C214" s="175" t="s">
        <v>2</v>
      </c>
      <c r="D214" s="59" t="s">
        <v>3</v>
      </c>
      <c r="E214" s="190" t="s">
        <v>331</v>
      </c>
      <c r="F214" s="180" t="s">
        <v>6</v>
      </c>
      <c r="G214" s="188"/>
      <c r="H214" s="189"/>
      <c r="I214" s="175" t="s">
        <v>7</v>
      </c>
    </row>
    <row r="215" spans="1:9" ht="27" customHeight="1" thickBot="1" x14ac:dyDescent="0.3">
      <c r="A215" s="169"/>
      <c r="B215" s="176"/>
      <c r="C215" s="176"/>
      <c r="D215" s="60" t="s">
        <v>4</v>
      </c>
      <c r="E215" s="191"/>
      <c r="F215" s="60" t="s">
        <v>8</v>
      </c>
      <c r="G215" s="60" t="s">
        <v>9</v>
      </c>
      <c r="H215" s="60" t="s">
        <v>10</v>
      </c>
      <c r="I215" s="176"/>
    </row>
    <row r="216" spans="1:9" ht="18.75" customHeight="1" thickBot="1" x14ac:dyDescent="0.3">
      <c r="A216" s="6" t="s">
        <v>129</v>
      </c>
      <c r="B216" s="164" t="s">
        <v>126</v>
      </c>
      <c r="C216" s="165"/>
      <c r="D216" s="165"/>
      <c r="E216" s="165"/>
      <c r="F216" s="165"/>
      <c r="G216" s="165"/>
      <c r="H216" s="165"/>
      <c r="I216" s="166"/>
    </row>
    <row r="217" spans="1:9" ht="204.75" customHeight="1" thickBot="1" x14ac:dyDescent="0.3">
      <c r="A217" s="7">
        <v>1</v>
      </c>
      <c r="B217" s="17" t="s">
        <v>127</v>
      </c>
      <c r="C217" s="3" t="s">
        <v>312</v>
      </c>
      <c r="D217" s="113"/>
      <c r="E217" s="132"/>
      <c r="F217" s="113"/>
      <c r="G217" s="113"/>
      <c r="H217" s="113"/>
      <c r="I217" s="10" t="s">
        <v>395</v>
      </c>
    </row>
    <row r="218" spans="1:9" ht="207.75" customHeight="1" thickBot="1" x14ac:dyDescent="0.3">
      <c r="A218" s="7">
        <v>2</v>
      </c>
      <c r="B218" s="17" t="s">
        <v>396</v>
      </c>
      <c r="C218" s="8" t="s">
        <v>322</v>
      </c>
      <c r="D218" s="142">
        <v>44.2</v>
      </c>
      <c r="E218" s="143">
        <v>44.2</v>
      </c>
      <c r="F218" s="142">
        <v>44.2</v>
      </c>
      <c r="G218" s="142">
        <v>44.2</v>
      </c>
      <c r="H218" s="142">
        <v>44.2</v>
      </c>
      <c r="I218" s="55" t="s">
        <v>397</v>
      </c>
    </row>
    <row r="219" spans="1:9" ht="114" customHeight="1" thickBot="1" x14ac:dyDescent="0.3">
      <c r="A219" s="49" t="s">
        <v>272</v>
      </c>
      <c r="B219" s="50" t="s">
        <v>398</v>
      </c>
      <c r="C219" s="52" t="s">
        <v>322</v>
      </c>
      <c r="D219" s="90">
        <v>8.6999999999999993</v>
      </c>
      <c r="E219" s="130">
        <v>8.6999999999999993</v>
      </c>
      <c r="F219" s="90">
        <v>8.6999999999999993</v>
      </c>
      <c r="G219" s="90">
        <v>8.6999999999999993</v>
      </c>
      <c r="H219" s="90">
        <v>8.6999999999999993</v>
      </c>
      <c r="I219" s="53" t="s">
        <v>399</v>
      </c>
    </row>
    <row r="220" spans="1:9" ht="117" customHeight="1" thickBot="1" x14ac:dyDescent="0.3">
      <c r="A220" s="81" t="s">
        <v>273</v>
      </c>
      <c r="B220" s="52" t="s">
        <v>400</v>
      </c>
      <c r="C220" s="52" t="s">
        <v>128</v>
      </c>
      <c r="D220" s="126"/>
      <c r="E220" s="131">
        <f t="shared" ref="E220:H220" si="5">E219/E218*100</f>
        <v>19.683257918552034</v>
      </c>
      <c r="F220" s="126">
        <f t="shared" si="5"/>
        <v>19.683257918552034</v>
      </c>
      <c r="G220" s="126">
        <f t="shared" si="5"/>
        <v>19.683257918552034</v>
      </c>
      <c r="H220" s="126">
        <f t="shared" si="5"/>
        <v>19.683257918552034</v>
      </c>
      <c r="I220" s="82" t="s">
        <v>323</v>
      </c>
    </row>
    <row r="221" spans="1:9" ht="67.5" customHeight="1" thickBot="1" x14ac:dyDescent="0.35">
      <c r="A221" s="228" t="s">
        <v>419</v>
      </c>
      <c r="B221" s="228"/>
      <c r="C221" s="228"/>
      <c r="D221" s="228"/>
      <c r="E221" s="228"/>
      <c r="F221" s="228"/>
      <c r="G221" s="228"/>
      <c r="H221" s="228"/>
      <c r="I221" s="228"/>
    </row>
    <row r="222" spans="1:9" ht="27" customHeight="1" thickBot="1" x14ac:dyDescent="0.3">
      <c r="A222" s="229" t="s">
        <v>0</v>
      </c>
      <c r="B222" s="173" t="s">
        <v>1</v>
      </c>
      <c r="C222" s="173" t="s">
        <v>2</v>
      </c>
      <c r="D222" s="78" t="s">
        <v>3</v>
      </c>
      <c r="E222" s="212" t="s">
        <v>374</v>
      </c>
      <c r="F222" s="209" t="s">
        <v>6</v>
      </c>
      <c r="G222" s="210"/>
      <c r="H222" s="211"/>
      <c r="I222" s="173" t="s">
        <v>7</v>
      </c>
    </row>
    <row r="223" spans="1:9" ht="13.5" customHeight="1" thickBot="1" x14ac:dyDescent="0.3">
      <c r="A223" s="230"/>
      <c r="B223" s="174"/>
      <c r="C223" s="174"/>
      <c r="D223" s="79" t="s">
        <v>4</v>
      </c>
      <c r="E223" s="213"/>
      <c r="F223" s="79" t="s">
        <v>8</v>
      </c>
      <c r="G223" s="79" t="s">
        <v>9</v>
      </c>
      <c r="H223" s="79" t="s">
        <v>10</v>
      </c>
      <c r="I223" s="174"/>
    </row>
    <row r="224" spans="1:9" ht="15" customHeight="1" thickBot="1" x14ac:dyDescent="0.3">
      <c r="A224" s="77" t="s">
        <v>280</v>
      </c>
      <c r="B224" s="177" t="s">
        <v>362</v>
      </c>
      <c r="C224" s="178"/>
      <c r="D224" s="178"/>
      <c r="E224" s="178"/>
      <c r="F224" s="178"/>
      <c r="G224" s="178"/>
      <c r="H224" s="178"/>
      <c r="I224" s="179"/>
    </row>
    <row r="225" spans="1:9" ht="66" customHeight="1" thickBot="1" x14ac:dyDescent="0.3">
      <c r="A225" s="49">
        <v>1</v>
      </c>
      <c r="B225" s="50" t="s">
        <v>130</v>
      </c>
      <c r="C225" s="50" t="s">
        <v>34</v>
      </c>
      <c r="D225" s="130">
        <f>D226+D243</f>
        <v>50520.797999999995</v>
      </c>
      <c r="E225" s="130">
        <f>E226+E243</f>
        <v>40585.480000000003</v>
      </c>
      <c r="F225" s="68">
        <f>F226+F243</f>
        <v>39789.26</v>
      </c>
      <c r="G225" s="68">
        <f t="shared" ref="G225:H225" si="6">G226+G243</f>
        <v>40585.049999999996</v>
      </c>
      <c r="H225" s="68">
        <f t="shared" si="6"/>
        <v>41396.75</v>
      </c>
      <c r="I225" s="52" t="s">
        <v>131</v>
      </c>
    </row>
    <row r="226" spans="1:9" ht="27" customHeight="1" thickBot="1" x14ac:dyDescent="0.3">
      <c r="A226" s="36" t="s">
        <v>214</v>
      </c>
      <c r="B226" s="4" t="s">
        <v>133</v>
      </c>
      <c r="C226" s="37" t="s">
        <v>34</v>
      </c>
      <c r="D226" s="128">
        <v>38099.667999999998</v>
      </c>
      <c r="E226" s="128">
        <v>38814</v>
      </c>
      <c r="F226" s="129">
        <v>39590.28</v>
      </c>
      <c r="G226" s="129">
        <v>40382.089999999997</v>
      </c>
      <c r="H226" s="129">
        <v>41189.730000000003</v>
      </c>
      <c r="I226" s="167" t="s">
        <v>132</v>
      </c>
    </row>
    <row r="227" spans="1:9" ht="51.75" customHeight="1" thickBot="1" x14ac:dyDescent="0.3">
      <c r="A227" s="38"/>
      <c r="B227" s="3" t="s">
        <v>134</v>
      </c>
      <c r="C227" s="39"/>
      <c r="D227" s="128"/>
      <c r="E227" s="128"/>
      <c r="F227" s="129"/>
      <c r="G227" s="129"/>
      <c r="H227" s="129"/>
      <c r="I227" s="160"/>
    </row>
    <row r="228" spans="1:9" ht="39" thickBot="1" x14ac:dyDescent="0.3">
      <c r="A228" s="15" t="s">
        <v>238</v>
      </c>
      <c r="B228" s="3" t="s">
        <v>135</v>
      </c>
      <c r="C228" s="3" t="s">
        <v>34</v>
      </c>
      <c r="D228" s="128">
        <v>5785.1369999999997</v>
      </c>
      <c r="E228" s="128">
        <v>7284.26</v>
      </c>
      <c r="F228" s="129">
        <v>7429.95</v>
      </c>
      <c r="G228" s="129">
        <v>7578.55</v>
      </c>
      <c r="H228" s="129">
        <v>7730.12</v>
      </c>
      <c r="I228" s="8"/>
    </row>
    <row r="229" spans="1:9" ht="13.5" customHeight="1" thickBot="1" x14ac:dyDescent="0.3">
      <c r="A229" s="207" t="s">
        <v>239</v>
      </c>
      <c r="B229" s="4" t="s">
        <v>136</v>
      </c>
      <c r="C229" s="159" t="s">
        <v>34</v>
      </c>
      <c r="D229" s="128"/>
      <c r="E229" s="128"/>
      <c r="F229" s="129"/>
      <c r="G229" s="129"/>
      <c r="H229" s="129"/>
      <c r="I229" s="159"/>
    </row>
    <row r="230" spans="1:9" ht="14.25" customHeight="1" thickBot="1" x14ac:dyDescent="0.3">
      <c r="A230" s="208"/>
      <c r="B230" s="3" t="s">
        <v>27</v>
      </c>
      <c r="C230" s="160"/>
      <c r="D230" s="128"/>
      <c r="E230" s="128"/>
      <c r="F230" s="129"/>
      <c r="G230" s="129"/>
      <c r="H230" s="129"/>
      <c r="I230" s="160"/>
    </row>
    <row r="231" spans="1:9" ht="64.5" thickBot="1" x14ac:dyDescent="0.3">
      <c r="A231" s="15" t="s">
        <v>137</v>
      </c>
      <c r="B231" s="3" t="s">
        <v>138</v>
      </c>
      <c r="C231" s="3" t="s">
        <v>34</v>
      </c>
      <c r="D231" s="128"/>
      <c r="E231" s="128"/>
      <c r="F231" s="129"/>
      <c r="G231" s="129"/>
      <c r="H231" s="129"/>
      <c r="I231" s="13"/>
    </row>
    <row r="232" spans="1:9" ht="51.75" thickBot="1" x14ac:dyDescent="0.3">
      <c r="A232" s="15" t="s">
        <v>139</v>
      </c>
      <c r="B232" s="3" t="s">
        <v>140</v>
      </c>
      <c r="C232" s="3" t="s">
        <v>34</v>
      </c>
      <c r="D232" s="128"/>
      <c r="E232" s="128"/>
      <c r="F232" s="129"/>
      <c r="G232" s="129"/>
      <c r="H232" s="129"/>
      <c r="I232" s="159"/>
    </row>
    <row r="233" spans="1:9" ht="39" thickBot="1" x14ac:dyDescent="0.3">
      <c r="A233" s="15" t="s">
        <v>141</v>
      </c>
      <c r="B233" s="3" t="s">
        <v>142</v>
      </c>
      <c r="C233" s="3" t="s">
        <v>34</v>
      </c>
      <c r="D233" s="128"/>
      <c r="E233" s="128"/>
      <c r="F233" s="129"/>
      <c r="G233" s="129"/>
      <c r="H233" s="129"/>
      <c r="I233" s="160"/>
    </row>
    <row r="234" spans="1:9" ht="15" customHeight="1" thickBot="1" x14ac:dyDescent="0.3">
      <c r="A234" s="29" t="s">
        <v>240</v>
      </c>
      <c r="B234" s="4" t="s">
        <v>143</v>
      </c>
      <c r="C234" s="31" t="s">
        <v>34</v>
      </c>
      <c r="D234" s="128">
        <v>25260.5</v>
      </c>
      <c r="E234" s="128">
        <v>17645.12</v>
      </c>
      <c r="F234" s="129">
        <v>17998.02</v>
      </c>
      <c r="G234" s="129">
        <v>18357.98</v>
      </c>
      <c r="H234" s="129">
        <v>18725.14</v>
      </c>
      <c r="I234" s="31"/>
    </row>
    <row r="235" spans="1:9" ht="15.75" thickBot="1" x14ac:dyDescent="0.3">
      <c r="A235" s="30"/>
      <c r="B235" s="3" t="s">
        <v>27</v>
      </c>
      <c r="C235" s="32"/>
      <c r="D235" s="128"/>
      <c r="E235" s="128"/>
      <c r="F235" s="129"/>
      <c r="G235" s="129"/>
      <c r="H235" s="129"/>
      <c r="I235" s="32"/>
    </row>
    <row r="236" spans="1:9" ht="39" thickBot="1" x14ac:dyDescent="0.3">
      <c r="A236" s="30" t="s">
        <v>144</v>
      </c>
      <c r="B236" s="3" t="s">
        <v>313</v>
      </c>
      <c r="C236" s="3" t="s">
        <v>34</v>
      </c>
      <c r="D236" s="128">
        <v>1494.67</v>
      </c>
      <c r="E236" s="128">
        <v>2245.85</v>
      </c>
      <c r="F236" s="128">
        <v>2290.77</v>
      </c>
      <c r="G236" s="128">
        <v>2336.59</v>
      </c>
      <c r="H236" s="128">
        <v>2383.3200000000002</v>
      </c>
      <c r="I236" s="31"/>
    </row>
    <row r="237" spans="1:9" ht="39" thickBot="1" x14ac:dyDescent="0.3">
      <c r="A237" s="30" t="s">
        <v>145</v>
      </c>
      <c r="B237" s="3" t="s">
        <v>146</v>
      </c>
      <c r="C237" s="3" t="s">
        <v>34</v>
      </c>
      <c r="D237" s="128">
        <v>14161.38</v>
      </c>
      <c r="E237" s="128">
        <v>15382.49</v>
      </c>
      <c r="F237" s="129">
        <v>15690.14</v>
      </c>
      <c r="G237" s="129">
        <v>16003.94</v>
      </c>
      <c r="H237" s="129">
        <v>16324.02</v>
      </c>
      <c r="I237" s="32"/>
    </row>
    <row r="238" spans="1:9" ht="42" customHeight="1" thickBot="1" x14ac:dyDescent="0.3">
      <c r="A238" s="30" t="s">
        <v>241</v>
      </c>
      <c r="B238" s="3" t="s">
        <v>147</v>
      </c>
      <c r="C238" s="3" t="s">
        <v>34</v>
      </c>
      <c r="D238" s="128"/>
      <c r="E238" s="128"/>
      <c r="F238" s="129"/>
      <c r="G238" s="129"/>
      <c r="H238" s="129"/>
      <c r="I238" s="31"/>
    </row>
    <row r="239" spans="1:9" ht="55.5" customHeight="1" thickBot="1" x14ac:dyDescent="0.3">
      <c r="A239" s="30" t="s">
        <v>242</v>
      </c>
      <c r="B239" s="3" t="s">
        <v>148</v>
      </c>
      <c r="C239" s="3" t="s">
        <v>34</v>
      </c>
      <c r="D239" s="128">
        <v>5434.7079999999996</v>
      </c>
      <c r="E239" s="128">
        <v>6957.42</v>
      </c>
      <c r="F239" s="129">
        <v>7096.57</v>
      </c>
      <c r="G239" s="128">
        <v>7238.5</v>
      </c>
      <c r="H239" s="129">
        <v>7383.27</v>
      </c>
      <c r="I239" s="32"/>
    </row>
    <row r="240" spans="1:9" ht="45.75" customHeight="1" thickBot="1" x14ac:dyDescent="0.3">
      <c r="A240" s="30" t="s">
        <v>243</v>
      </c>
      <c r="B240" s="3" t="s">
        <v>149</v>
      </c>
      <c r="C240" s="3" t="s">
        <v>34</v>
      </c>
      <c r="D240" s="128">
        <v>21.35</v>
      </c>
      <c r="E240" s="128">
        <v>150.47999999999999</v>
      </c>
      <c r="F240" s="129">
        <v>153.49</v>
      </c>
      <c r="G240" s="128">
        <v>156.56</v>
      </c>
      <c r="H240" s="129">
        <v>159.69</v>
      </c>
      <c r="I240" s="31"/>
    </row>
    <row r="241" spans="1:9" ht="51.75" thickBot="1" x14ac:dyDescent="0.3">
      <c r="A241" s="30" t="s">
        <v>244</v>
      </c>
      <c r="B241" s="3" t="s">
        <v>150</v>
      </c>
      <c r="C241" s="3" t="s">
        <v>34</v>
      </c>
      <c r="D241" s="154">
        <v>0</v>
      </c>
      <c r="E241" s="128">
        <v>4544</v>
      </c>
      <c r="F241" s="129">
        <v>0</v>
      </c>
      <c r="G241" s="129">
        <v>0</v>
      </c>
      <c r="H241" s="129">
        <v>0</v>
      </c>
      <c r="I241" s="32"/>
    </row>
    <row r="242" spans="1:9" ht="39" thickBot="1" x14ac:dyDescent="0.3">
      <c r="A242" s="30" t="s">
        <v>245</v>
      </c>
      <c r="B242" s="3" t="s">
        <v>151</v>
      </c>
      <c r="C242" s="3" t="s">
        <v>34</v>
      </c>
      <c r="D242" s="128"/>
      <c r="E242" s="128"/>
      <c r="F242" s="129"/>
      <c r="G242" s="129"/>
      <c r="H242" s="129"/>
      <c r="I242" s="159"/>
    </row>
    <row r="243" spans="1:9" s="124" customFormat="1" ht="39" thickBot="1" x14ac:dyDescent="0.3">
      <c r="A243" s="20" t="s">
        <v>215</v>
      </c>
      <c r="B243" s="21" t="s">
        <v>152</v>
      </c>
      <c r="C243" s="21" t="s">
        <v>34</v>
      </c>
      <c r="D243" s="128">
        <v>12421.13</v>
      </c>
      <c r="E243" s="128">
        <v>1771.48</v>
      </c>
      <c r="F243" s="129">
        <v>198.98</v>
      </c>
      <c r="G243" s="129">
        <v>202.96</v>
      </c>
      <c r="H243" s="129">
        <v>207.02</v>
      </c>
      <c r="I243" s="160"/>
    </row>
    <row r="244" spans="1:9" ht="39" thickBot="1" x14ac:dyDescent="0.3">
      <c r="A244" s="15" t="s">
        <v>246</v>
      </c>
      <c r="B244" s="3" t="s">
        <v>153</v>
      </c>
      <c r="C244" s="3" t="s">
        <v>34</v>
      </c>
      <c r="D244" s="128"/>
      <c r="E244" s="128"/>
      <c r="F244" s="129"/>
      <c r="G244" s="129"/>
      <c r="H244" s="129"/>
      <c r="I244" s="159"/>
    </row>
    <row r="245" spans="1:9" ht="64.5" thickBot="1" x14ac:dyDescent="0.3">
      <c r="A245" s="15" t="s">
        <v>247</v>
      </c>
      <c r="B245" s="3" t="s">
        <v>154</v>
      </c>
      <c r="C245" s="3" t="s">
        <v>34</v>
      </c>
      <c r="D245" s="128">
        <v>11260.1</v>
      </c>
      <c r="E245" s="128">
        <v>1326.4</v>
      </c>
      <c r="F245" s="129">
        <v>0</v>
      </c>
      <c r="G245" s="129">
        <v>0</v>
      </c>
      <c r="H245" s="129">
        <v>0</v>
      </c>
      <c r="I245" s="160"/>
    </row>
    <row r="246" spans="1:9" ht="30" customHeight="1" thickBot="1" x14ac:dyDescent="0.3">
      <c r="A246" s="15" t="s">
        <v>248</v>
      </c>
      <c r="B246" s="3" t="s">
        <v>155</v>
      </c>
      <c r="C246" s="3" t="s">
        <v>34</v>
      </c>
      <c r="D246" s="128">
        <v>207.3</v>
      </c>
      <c r="E246" s="128">
        <v>195.08</v>
      </c>
      <c r="F246" s="129">
        <v>198.98</v>
      </c>
      <c r="G246" s="129">
        <v>202.96</v>
      </c>
      <c r="H246" s="129">
        <v>207.02</v>
      </c>
      <c r="I246" s="159"/>
    </row>
    <row r="247" spans="1:9" ht="39" thickBot="1" x14ac:dyDescent="0.3">
      <c r="A247" s="15" t="s">
        <v>249</v>
      </c>
      <c r="B247" s="3" t="s">
        <v>156</v>
      </c>
      <c r="C247" s="3" t="s">
        <v>34</v>
      </c>
      <c r="D247" s="128">
        <v>699.57899999999995</v>
      </c>
      <c r="E247" s="154">
        <v>0</v>
      </c>
      <c r="F247" s="129">
        <v>0</v>
      </c>
      <c r="G247" s="129">
        <v>0</v>
      </c>
      <c r="H247" s="129">
        <v>0</v>
      </c>
      <c r="I247" s="160"/>
    </row>
    <row r="248" spans="1:9" s="124" customFormat="1" ht="39" thickBot="1" x14ac:dyDescent="0.3">
      <c r="A248" s="20">
        <v>2</v>
      </c>
      <c r="B248" s="21" t="s">
        <v>157</v>
      </c>
      <c r="C248" s="56" t="s">
        <v>34</v>
      </c>
      <c r="D248" s="130">
        <f>D249+D250+D251+D252+D253+D254+D255+D256+D257+D258</f>
        <v>54737.930000000008</v>
      </c>
      <c r="E248" s="130">
        <f>E249+E250+E251+E252+E253+E254+E255+E256+E257+E258</f>
        <v>41175.260999999999</v>
      </c>
      <c r="F248" s="130">
        <f>F249+F250+F251+F252+F253+F254+F255+F256+F257+F258</f>
        <v>40792.53</v>
      </c>
      <c r="G248" s="130">
        <f>G249+G250+G251+G252+G253+G254+G255+G256+G257+G258</f>
        <v>41821.200000000004</v>
      </c>
      <c r="H248" s="68">
        <f t="shared" ref="H248" si="7">H249+H250+H251+H252+H253+H254+H255+H256+H257+H258</f>
        <v>42571.72</v>
      </c>
      <c r="I248" s="226"/>
    </row>
    <row r="249" spans="1:9" ht="27.75" customHeight="1" thickBot="1" x14ac:dyDescent="0.3">
      <c r="A249" s="15" t="s">
        <v>234</v>
      </c>
      <c r="B249" s="3" t="s">
        <v>158</v>
      </c>
      <c r="C249" s="50" t="s">
        <v>34</v>
      </c>
      <c r="D249" s="130">
        <v>15858.04</v>
      </c>
      <c r="E249" s="130">
        <v>12933.92</v>
      </c>
      <c r="F249" s="130">
        <v>13192.6</v>
      </c>
      <c r="G249" s="68">
        <v>13456.45</v>
      </c>
      <c r="H249" s="68">
        <v>13725.58</v>
      </c>
      <c r="I249" s="227"/>
    </row>
    <row r="250" spans="1:9" ht="39" thickBot="1" x14ac:dyDescent="0.3">
      <c r="A250" s="15" t="s">
        <v>235</v>
      </c>
      <c r="B250" s="3" t="s">
        <v>159</v>
      </c>
      <c r="C250" s="3" t="s">
        <v>34</v>
      </c>
      <c r="D250" s="130">
        <v>206.3</v>
      </c>
      <c r="E250" s="130">
        <v>195.08</v>
      </c>
      <c r="F250" s="68">
        <v>198.98</v>
      </c>
      <c r="G250" s="68">
        <v>202.96</v>
      </c>
      <c r="H250" s="68">
        <v>207.02</v>
      </c>
      <c r="I250" s="159"/>
    </row>
    <row r="251" spans="1:9" ht="64.5" thickBot="1" x14ac:dyDescent="0.3">
      <c r="A251" s="15" t="s">
        <v>236</v>
      </c>
      <c r="B251" s="3" t="s">
        <v>160</v>
      </c>
      <c r="C251" s="3" t="s">
        <v>34</v>
      </c>
      <c r="D251" s="130">
        <v>464.27</v>
      </c>
      <c r="E251" s="130">
        <v>605</v>
      </c>
      <c r="F251" s="130">
        <v>610</v>
      </c>
      <c r="G251" s="130">
        <v>670</v>
      </c>
      <c r="H251" s="130">
        <v>770</v>
      </c>
      <c r="I251" s="160"/>
    </row>
    <row r="252" spans="1:9" ht="29.25" customHeight="1" thickBot="1" x14ac:dyDescent="0.3">
      <c r="A252" s="15" t="s">
        <v>237</v>
      </c>
      <c r="B252" s="3" t="s">
        <v>161</v>
      </c>
      <c r="C252" s="3" t="s">
        <v>34</v>
      </c>
      <c r="D252" s="130">
        <v>6174.92</v>
      </c>
      <c r="E252" s="130">
        <v>5330.2</v>
      </c>
      <c r="F252" s="130">
        <v>4193.8</v>
      </c>
      <c r="G252" s="130">
        <v>4439.97</v>
      </c>
      <c r="H252" s="130">
        <v>4656.45</v>
      </c>
      <c r="I252" s="159"/>
    </row>
    <row r="253" spans="1:9" s="124" customFormat="1" ht="18" customHeight="1" thickBot="1" x14ac:dyDescent="0.3">
      <c r="A253" s="20" t="s">
        <v>250</v>
      </c>
      <c r="B253" s="21" t="s">
        <v>162</v>
      </c>
      <c r="C253" s="21" t="s">
        <v>34</v>
      </c>
      <c r="D253" s="130">
        <v>26261.99</v>
      </c>
      <c r="E253" s="130">
        <v>14733.370999999999</v>
      </c>
      <c r="F253" s="130">
        <v>13028.04</v>
      </c>
      <c r="G253" s="130">
        <v>10328.6</v>
      </c>
      <c r="H253" s="130">
        <v>14880.7</v>
      </c>
      <c r="I253" s="160"/>
    </row>
    <row r="254" spans="1:9" s="124" customFormat="1" ht="39" thickBot="1" x14ac:dyDescent="0.3">
      <c r="A254" s="20" t="s">
        <v>251</v>
      </c>
      <c r="B254" s="21" t="s">
        <v>347</v>
      </c>
      <c r="C254" s="21" t="s">
        <v>34</v>
      </c>
      <c r="D254" s="130">
        <v>130</v>
      </c>
      <c r="E254" s="130">
        <v>130</v>
      </c>
      <c r="F254" s="130">
        <v>130</v>
      </c>
      <c r="G254" s="130">
        <v>140</v>
      </c>
      <c r="H254" s="130">
        <v>145</v>
      </c>
      <c r="I254" s="159"/>
    </row>
    <row r="255" spans="1:9" ht="28.5" customHeight="1" thickBot="1" x14ac:dyDescent="0.3">
      <c r="A255" s="15" t="s">
        <v>252</v>
      </c>
      <c r="B255" s="3" t="s">
        <v>348</v>
      </c>
      <c r="C255" s="3" t="s">
        <v>34</v>
      </c>
      <c r="D255" s="130">
        <v>5059.16</v>
      </c>
      <c r="E255" s="130">
        <v>6542.28</v>
      </c>
      <c r="F255" s="130">
        <v>8719.59</v>
      </c>
      <c r="G255" s="130">
        <v>11849.31</v>
      </c>
      <c r="H255" s="130">
        <v>7438.38</v>
      </c>
      <c r="I255" s="160"/>
    </row>
    <row r="256" spans="1:9" ht="24.75" customHeight="1" thickBot="1" x14ac:dyDescent="0.3">
      <c r="A256" s="15" t="s">
        <v>253</v>
      </c>
      <c r="B256" s="3" t="s">
        <v>349</v>
      </c>
      <c r="C256" s="3" t="s">
        <v>34</v>
      </c>
      <c r="D256" s="130">
        <v>111.69</v>
      </c>
      <c r="E256" s="130">
        <v>209</v>
      </c>
      <c r="F256" s="130">
        <v>213.18</v>
      </c>
      <c r="G256" s="130">
        <v>217.44</v>
      </c>
      <c r="H256" s="130">
        <v>221.79</v>
      </c>
      <c r="I256" s="159"/>
    </row>
    <row r="257" spans="1:9" ht="39" thickBot="1" x14ac:dyDescent="0.3">
      <c r="A257" s="15" t="s">
        <v>254</v>
      </c>
      <c r="B257" s="3" t="s">
        <v>350</v>
      </c>
      <c r="C257" s="3" t="s">
        <v>34</v>
      </c>
      <c r="D257" s="130">
        <v>471.56</v>
      </c>
      <c r="E257" s="130">
        <v>496.41</v>
      </c>
      <c r="F257" s="130">
        <v>506.34</v>
      </c>
      <c r="G257" s="130">
        <v>516.47</v>
      </c>
      <c r="H257" s="130">
        <v>526.79999999999995</v>
      </c>
      <c r="I257" s="160"/>
    </row>
    <row r="258" spans="1:9" ht="27.75" customHeight="1" thickBot="1" x14ac:dyDescent="0.3">
      <c r="A258" s="15" t="s">
        <v>255</v>
      </c>
      <c r="B258" s="3" t="s">
        <v>163</v>
      </c>
      <c r="C258" s="3" t="s">
        <v>34</v>
      </c>
      <c r="D258" s="130"/>
      <c r="E258" s="130"/>
      <c r="F258" s="130"/>
      <c r="G258" s="130"/>
      <c r="H258" s="130"/>
      <c r="I258" s="159"/>
    </row>
    <row r="259" spans="1:9" ht="51.75" thickBot="1" x14ac:dyDescent="0.3">
      <c r="A259" s="15">
        <v>3</v>
      </c>
      <c r="B259" s="3" t="s">
        <v>164</v>
      </c>
      <c r="C259" s="50" t="s">
        <v>34</v>
      </c>
      <c r="D259" s="130">
        <f>D225-D248</f>
        <v>-4217.1320000000123</v>
      </c>
      <c r="E259" s="130">
        <f t="shared" ref="E259:H259" si="8">E225-E248</f>
        <v>-589.7809999999954</v>
      </c>
      <c r="F259" s="130">
        <f t="shared" si="8"/>
        <v>-1003.2699999999968</v>
      </c>
      <c r="G259" s="130">
        <f t="shared" si="8"/>
        <v>-1236.1500000000087</v>
      </c>
      <c r="H259" s="130">
        <f t="shared" si="8"/>
        <v>-1174.9700000000012</v>
      </c>
      <c r="I259" s="160"/>
    </row>
    <row r="260" spans="1:9" ht="51.75" thickBot="1" x14ac:dyDescent="0.3">
      <c r="A260" s="41" t="s">
        <v>273</v>
      </c>
      <c r="B260" s="25" t="s">
        <v>327</v>
      </c>
      <c r="C260" s="3" t="s">
        <v>34</v>
      </c>
      <c r="D260" s="128"/>
      <c r="E260" s="128"/>
      <c r="F260" s="129"/>
      <c r="G260" s="129"/>
      <c r="H260" s="129"/>
      <c r="I260" s="3" t="s">
        <v>329</v>
      </c>
    </row>
    <row r="261" spans="1:9" ht="57" customHeight="1" thickBot="1" x14ac:dyDescent="0.35">
      <c r="A261" s="185" t="s">
        <v>419</v>
      </c>
      <c r="B261" s="185"/>
      <c r="C261" s="185"/>
      <c r="D261" s="185"/>
      <c r="E261" s="185"/>
      <c r="F261" s="185"/>
      <c r="G261" s="185"/>
      <c r="H261" s="185"/>
      <c r="I261" s="185"/>
    </row>
    <row r="262" spans="1:9" ht="15.75" thickBot="1" x14ac:dyDescent="0.3">
      <c r="A262" s="168" t="s">
        <v>0</v>
      </c>
      <c r="B262" s="175" t="s">
        <v>1</v>
      </c>
      <c r="C262" s="175" t="s">
        <v>2</v>
      </c>
      <c r="D262" s="59" t="s">
        <v>3</v>
      </c>
      <c r="E262" s="190" t="s">
        <v>374</v>
      </c>
      <c r="F262" s="180" t="s">
        <v>6</v>
      </c>
      <c r="G262" s="188"/>
      <c r="H262" s="189"/>
      <c r="I262" s="175" t="s">
        <v>7</v>
      </c>
    </row>
    <row r="263" spans="1:9" ht="24" customHeight="1" thickBot="1" x14ac:dyDescent="0.3">
      <c r="A263" s="169"/>
      <c r="B263" s="176"/>
      <c r="C263" s="176"/>
      <c r="D263" s="60" t="s">
        <v>4</v>
      </c>
      <c r="E263" s="191"/>
      <c r="F263" s="60" t="s">
        <v>8</v>
      </c>
      <c r="G263" s="60" t="s">
        <v>9</v>
      </c>
      <c r="H263" s="60" t="s">
        <v>10</v>
      </c>
      <c r="I263" s="176"/>
    </row>
    <row r="264" spans="1:9" ht="15.75" thickBot="1" x14ac:dyDescent="0.3">
      <c r="A264" s="6" t="s">
        <v>125</v>
      </c>
      <c r="B264" s="164" t="s">
        <v>175</v>
      </c>
      <c r="C264" s="165"/>
      <c r="D264" s="165"/>
      <c r="E264" s="165"/>
      <c r="F264" s="165"/>
      <c r="G264" s="165"/>
      <c r="H264" s="165"/>
      <c r="I264" s="166"/>
    </row>
    <row r="265" spans="1:9" ht="64.5" thickBot="1" x14ac:dyDescent="0.3">
      <c r="A265" s="15">
        <v>1</v>
      </c>
      <c r="B265" s="3" t="s">
        <v>176</v>
      </c>
      <c r="C265" s="3"/>
      <c r="D265" s="92"/>
      <c r="E265" s="128"/>
      <c r="F265" s="92"/>
      <c r="G265" s="92"/>
      <c r="H265" s="92"/>
      <c r="I265" s="159" t="s">
        <v>328</v>
      </c>
    </row>
    <row r="266" spans="1:9" ht="26.25" thickBot="1" x14ac:dyDescent="0.3">
      <c r="A266" s="15" t="s">
        <v>214</v>
      </c>
      <c r="B266" s="3" t="s">
        <v>177</v>
      </c>
      <c r="C266" s="3" t="s">
        <v>178</v>
      </c>
      <c r="D266" s="146">
        <v>8.3333333333333332E-3</v>
      </c>
      <c r="E266" s="146">
        <v>8.3333333333333332E-3</v>
      </c>
      <c r="F266" s="146">
        <v>8.3333333333333332E-3</v>
      </c>
      <c r="G266" s="146">
        <v>8.3333333333333332E-3</v>
      </c>
      <c r="H266" s="146">
        <v>8.3333333333333332E-3</v>
      </c>
      <c r="I266" s="167"/>
    </row>
    <row r="267" spans="1:9" ht="26.25" thickBot="1" x14ac:dyDescent="0.3">
      <c r="A267" s="15" t="s">
        <v>215</v>
      </c>
      <c r="B267" s="3" t="s">
        <v>179</v>
      </c>
      <c r="C267" s="3" t="s">
        <v>178</v>
      </c>
      <c r="D267" s="146">
        <v>1.0416666666666667E-3</v>
      </c>
      <c r="E267" s="146">
        <v>1.0416666666666667E-3</v>
      </c>
      <c r="F267" s="146">
        <v>1.0416666666666667E-3</v>
      </c>
      <c r="G267" s="146">
        <v>1.0416666666666667E-3</v>
      </c>
      <c r="H267" s="146">
        <v>1.0416666666666667E-3</v>
      </c>
      <c r="I267" s="167"/>
    </row>
    <row r="268" spans="1:9" ht="28.5" customHeight="1" thickBot="1" x14ac:dyDescent="0.3">
      <c r="A268" s="9" t="s">
        <v>216</v>
      </c>
      <c r="B268" s="10" t="s">
        <v>180</v>
      </c>
      <c r="C268" s="11" t="s">
        <v>178</v>
      </c>
      <c r="D268" s="146">
        <v>1.5384615384615385E-2</v>
      </c>
      <c r="E268" s="146">
        <v>1.5384615384615385E-2</v>
      </c>
      <c r="F268" s="146">
        <v>1.5384615384615385E-2</v>
      </c>
      <c r="G268" s="146">
        <v>1.5384615384615385E-2</v>
      </c>
      <c r="H268" s="146">
        <v>1.5384615384615385E-2</v>
      </c>
      <c r="I268" s="167"/>
    </row>
    <row r="269" spans="1:9" ht="39.75" customHeight="1" thickBot="1" x14ac:dyDescent="0.3">
      <c r="A269" s="9" t="s">
        <v>217</v>
      </c>
      <c r="B269" s="10" t="s">
        <v>181</v>
      </c>
      <c r="C269" s="11" t="s">
        <v>325</v>
      </c>
      <c r="D269" s="146">
        <v>4.464285714285714E-3</v>
      </c>
      <c r="E269" s="146">
        <v>4.4052863436123352E-3</v>
      </c>
      <c r="F269" s="146">
        <v>4.3478260869565218E-3</v>
      </c>
      <c r="G269" s="146">
        <v>4.3103448275862068E-3</v>
      </c>
      <c r="H269" s="146">
        <v>4.2553191489361703E-3</v>
      </c>
      <c r="I269" s="167"/>
    </row>
    <row r="270" spans="1:9" ht="30" customHeight="1" thickBot="1" x14ac:dyDescent="0.3">
      <c r="A270" s="15" t="s">
        <v>218</v>
      </c>
      <c r="B270" s="3" t="s">
        <v>182</v>
      </c>
      <c r="C270" s="3" t="s">
        <v>171</v>
      </c>
      <c r="D270" s="146">
        <v>7</v>
      </c>
      <c r="E270" s="146">
        <v>7</v>
      </c>
      <c r="F270" s="146">
        <v>10</v>
      </c>
      <c r="G270" s="146">
        <v>10</v>
      </c>
      <c r="H270" s="146">
        <v>10</v>
      </c>
      <c r="I270" s="167"/>
    </row>
    <row r="271" spans="1:9" ht="45.75" customHeight="1" thickBot="1" x14ac:dyDescent="0.3">
      <c r="A271" s="15" t="s">
        <v>219</v>
      </c>
      <c r="B271" s="3" t="s">
        <v>183</v>
      </c>
      <c r="C271" s="3"/>
      <c r="D271" s="146"/>
      <c r="E271" s="146"/>
      <c r="F271" s="146"/>
      <c r="G271" s="146"/>
      <c r="H271" s="146"/>
      <c r="I271" s="160"/>
    </row>
    <row r="272" spans="1:9" ht="51.75" thickBot="1" x14ac:dyDescent="0.3">
      <c r="A272" s="15">
        <v>2</v>
      </c>
      <c r="B272" s="3" t="s">
        <v>184</v>
      </c>
      <c r="C272" s="3" t="s">
        <v>19</v>
      </c>
      <c r="D272" s="146">
        <v>117</v>
      </c>
      <c r="E272" s="146">
        <v>120</v>
      </c>
      <c r="F272" s="146">
        <v>120</v>
      </c>
      <c r="G272" s="146">
        <v>120</v>
      </c>
      <c r="H272" s="146">
        <v>120</v>
      </c>
      <c r="I272" s="159" t="s">
        <v>311</v>
      </c>
    </row>
    <row r="273" spans="1:9" ht="30.75" customHeight="1" thickBot="1" x14ac:dyDescent="0.3">
      <c r="A273" s="15">
        <v>3</v>
      </c>
      <c r="B273" s="3" t="s">
        <v>185</v>
      </c>
      <c r="C273" s="3" t="s">
        <v>19</v>
      </c>
      <c r="D273" s="147">
        <f>D274+D275+D276+D277</f>
        <v>236</v>
      </c>
      <c r="E273" s="147">
        <f t="shared" ref="E273:H273" si="9">E274+E275+E276+E277</f>
        <v>245</v>
      </c>
      <c r="F273" s="147">
        <f t="shared" si="9"/>
        <v>260</v>
      </c>
      <c r="G273" s="147">
        <f t="shared" si="9"/>
        <v>270</v>
      </c>
      <c r="H273" s="147">
        <f t="shared" si="9"/>
        <v>280</v>
      </c>
      <c r="I273" s="167"/>
    </row>
    <row r="274" spans="1:9" ht="26.25" thickBot="1" x14ac:dyDescent="0.3">
      <c r="A274" s="20" t="s">
        <v>220</v>
      </c>
      <c r="B274" s="21" t="s">
        <v>186</v>
      </c>
      <c r="C274" s="3" t="s">
        <v>19</v>
      </c>
      <c r="D274" s="147">
        <v>236</v>
      </c>
      <c r="E274" s="147">
        <v>245</v>
      </c>
      <c r="F274" s="147">
        <v>260</v>
      </c>
      <c r="G274" s="147">
        <v>270</v>
      </c>
      <c r="H274" s="147">
        <v>280</v>
      </c>
      <c r="I274" s="167"/>
    </row>
    <row r="275" spans="1:9" ht="39" thickBot="1" x14ac:dyDescent="0.3">
      <c r="A275" s="20" t="s">
        <v>221</v>
      </c>
      <c r="B275" s="21" t="s">
        <v>187</v>
      </c>
      <c r="C275" s="3" t="s">
        <v>19</v>
      </c>
      <c r="D275" s="90"/>
      <c r="E275" s="130"/>
      <c r="F275" s="90"/>
      <c r="G275" s="90"/>
      <c r="H275" s="90"/>
      <c r="I275" s="167"/>
    </row>
    <row r="276" spans="1:9" ht="39" thickBot="1" x14ac:dyDescent="0.3">
      <c r="A276" s="20" t="s">
        <v>222</v>
      </c>
      <c r="B276" s="21" t="s">
        <v>188</v>
      </c>
      <c r="C276" s="3" t="s">
        <v>19</v>
      </c>
      <c r="D276" s="90"/>
      <c r="E276" s="130"/>
      <c r="F276" s="90"/>
      <c r="G276" s="90"/>
      <c r="H276" s="90"/>
      <c r="I276" s="167"/>
    </row>
    <row r="277" spans="1:9" ht="39" thickBot="1" x14ac:dyDescent="0.3">
      <c r="A277" s="20" t="s">
        <v>223</v>
      </c>
      <c r="B277" s="21" t="s">
        <v>189</v>
      </c>
      <c r="C277" s="3" t="s">
        <v>19</v>
      </c>
      <c r="D277" s="90"/>
      <c r="E277" s="130"/>
      <c r="F277" s="90"/>
      <c r="G277" s="90"/>
      <c r="H277" s="90"/>
      <c r="I277" s="160"/>
    </row>
    <row r="278" spans="1:9" ht="26.25" thickBot="1" x14ac:dyDescent="0.3">
      <c r="A278" s="20">
        <v>4</v>
      </c>
      <c r="B278" s="21" t="s">
        <v>190</v>
      </c>
      <c r="C278" s="3" t="s">
        <v>19</v>
      </c>
      <c r="D278" s="90">
        <f>D279+D280</f>
        <v>0</v>
      </c>
      <c r="E278" s="130">
        <f t="shared" ref="E278:H278" si="10">E279+E280</f>
        <v>0</v>
      </c>
      <c r="F278" s="90">
        <f t="shared" si="10"/>
        <v>0</v>
      </c>
      <c r="G278" s="90">
        <f t="shared" si="10"/>
        <v>0</v>
      </c>
      <c r="H278" s="90">
        <f t="shared" si="10"/>
        <v>0</v>
      </c>
      <c r="I278" s="159" t="s">
        <v>191</v>
      </c>
    </row>
    <row r="279" spans="1:9" ht="15" customHeight="1" thickBot="1" x14ac:dyDescent="0.3">
      <c r="A279" s="20" t="s">
        <v>256</v>
      </c>
      <c r="B279" s="21" t="s">
        <v>188</v>
      </c>
      <c r="C279" s="3" t="s">
        <v>19</v>
      </c>
      <c r="D279" s="90"/>
      <c r="E279" s="130"/>
      <c r="F279" s="90"/>
      <c r="G279" s="90"/>
      <c r="H279" s="90"/>
      <c r="I279" s="167"/>
    </row>
    <row r="280" spans="1:9" ht="15" customHeight="1" thickBot="1" x14ac:dyDescent="0.3">
      <c r="A280" s="20" t="s">
        <v>257</v>
      </c>
      <c r="B280" s="21" t="s">
        <v>192</v>
      </c>
      <c r="C280" s="3" t="s">
        <v>19</v>
      </c>
      <c r="D280" s="92"/>
      <c r="E280" s="128"/>
      <c r="F280" s="92"/>
      <c r="G280" s="92"/>
      <c r="H280" s="92"/>
      <c r="I280" s="160"/>
    </row>
    <row r="281" spans="1:9" ht="29.25" customHeight="1" thickBot="1" x14ac:dyDescent="0.3">
      <c r="A281" s="20">
        <v>5</v>
      </c>
      <c r="B281" s="21" t="s">
        <v>193</v>
      </c>
      <c r="C281" s="3"/>
      <c r="D281" s="92"/>
      <c r="E281" s="128"/>
      <c r="F281" s="92"/>
      <c r="G281" s="92"/>
      <c r="H281" s="92"/>
      <c r="I281" s="159" t="s">
        <v>194</v>
      </c>
    </row>
    <row r="282" spans="1:9" ht="39" thickBot="1" x14ac:dyDescent="0.3">
      <c r="A282" s="20" t="s">
        <v>258</v>
      </c>
      <c r="B282" s="21" t="s">
        <v>195</v>
      </c>
      <c r="C282" s="3" t="s">
        <v>196</v>
      </c>
      <c r="D282" s="148">
        <v>7.0000000000000001E-3</v>
      </c>
      <c r="E282" s="148">
        <v>7.0000000000000001E-3</v>
      </c>
      <c r="F282" s="148">
        <v>7.0000000000000001E-3</v>
      </c>
      <c r="G282" s="148">
        <v>7.0000000000000001E-3</v>
      </c>
      <c r="H282" s="148">
        <v>7.0000000000000001E-3</v>
      </c>
      <c r="I282" s="167"/>
    </row>
    <row r="283" spans="1:9" ht="39" thickBot="1" x14ac:dyDescent="0.3">
      <c r="A283" s="20" t="s">
        <v>259</v>
      </c>
      <c r="B283" s="21" t="s">
        <v>197</v>
      </c>
      <c r="C283" s="3" t="s">
        <v>198</v>
      </c>
      <c r="D283" s="148" t="s">
        <v>415</v>
      </c>
      <c r="E283" s="148" t="s">
        <v>414</v>
      </c>
      <c r="F283" s="148" t="s">
        <v>414</v>
      </c>
      <c r="G283" s="148" t="s">
        <v>414</v>
      </c>
      <c r="H283" s="148" t="s">
        <v>416</v>
      </c>
      <c r="I283" s="167"/>
    </row>
    <row r="284" spans="1:9" ht="39" thickBot="1" x14ac:dyDescent="0.3">
      <c r="A284" s="20" t="s">
        <v>260</v>
      </c>
      <c r="B284" s="21" t="s">
        <v>199</v>
      </c>
      <c r="C284" s="3" t="s">
        <v>198</v>
      </c>
      <c r="D284" s="148" t="s">
        <v>415</v>
      </c>
      <c r="E284" s="148" t="s">
        <v>414</v>
      </c>
      <c r="F284" s="148" t="s">
        <v>414</v>
      </c>
      <c r="G284" s="148" t="s">
        <v>414</v>
      </c>
      <c r="H284" s="148" t="s">
        <v>416</v>
      </c>
      <c r="I284" s="167"/>
    </row>
    <row r="285" spans="1:9" ht="26.25" thickBot="1" x14ac:dyDescent="0.3">
      <c r="A285" s="20" t="s">
        <v>261</v>
      </c>
      <c r="B285" s="21" t="s">
        <v>200</v>
      </c>
      <c r="C285" s="3" t="s">
        <v>201</v>
      </c>
      <c r="D285" s="148" t="s">
        <v>417</v>
      </c>
      <c r="E285" s="148" t="s">
        <v>417</v>
      </c>
      <c r="F285" s="148" t="s">
        <v>417</v>
      </c>
      <c r="G285" s="148" t="s">
        <v>417</v>
      </c>
      <c r="H285" s="148" t="s">
        <v>417</v>
      </c>
      <c r="I285" s="167"/>
    </row>
    <row r="286" spans="1:9" ht="39" thickBot="1" x14ac:dyDescent="0.3">
      <c r="A286" s="20" t="s">
        <v>262</v>
      </c>
      <c r="B286" s="21" t="s">
        <v>202</v>
      </c>
      <c r="C286" s="3" t="s">
        <v>201</v>
      </c>
      <c r="D286" s="92"/>
      <c r="E286" s="128"/>
      <c r="F286" s="92"/>
      <c r="G286" s="92"/>
      <c r="H286" s="92"/>
      <c r="I286" s="167"/>
    </row>
    <row r="287" spans="1:9" ht="90" thickBot="1" x14ac:dyDescent="0.3">
      <c r="A287" s="15" t="s">
        <v>263</v>
      </c>
      <c r="B287" s="3" t="s">
        <v>203</v>
      </c>
      <c r="C287" s="3" t="s">
        <v>204</v>
      </c>
      <c r="D287" s="92"/>
      <c r="E287" s="128"/>
      <c r="F287" s="92"/>
      <c r="G287" s="92"/>
      <c r="H287" s="92"/>
      <c r="I287" s="167"/>
    </row>
    <row r="288" spans="1:9" ht="26.25" thickBot="1" x14ac:dyDescent="0.3">
      <c r="A288" s="15" t="s">
        <v>264</v>
      </c>
      <c r="B288" s="3" t="s">
        <v>205</v>
      </c>
      <c r="C288" s="3" t="s">
        <v>206</v>
      </c>
      <c r="D288" s="148">
        <v>1.0000000000000001E-5</v>
      </c>
      <c r="E288" s="148">
        <v>1.0000000000000001E-5</v>
      </c>
      <c r="F288" s="148">
        <v>1.0000000000000001E-5</v>
      </c>
      <c r="G288" s="148">
        <v>1.0000000000000001E-5</v>
      </c>
      <c r="H288" s="148">
        <v>1.0000000000000001E-5</v>
      </c>
      <c r="I288" s="167"/>
    </row>
    <row r="289" spans="1:9" ht="39" thickBot="1" x14ac:dyDescent="0.3">
      <c r="A289" s="15" t="s">
        <v>265</v>
      </c>
      <c r="B289" s="3" t="s">
        <v>207</v>
      </c>
      <c r="C289" s="3" t="s">
        <v>206</v>
      </c>
      <c r="D289" s="148">
        <v>1.0000000000000001E-5</v>
      </c>
      <c r="E289" s="148">
        <v>1.0000000000000001E-5</v>
      </c>
      <c r="F289" s="148">
        <v>1.0000000000000001E-5</v>
      </c>
      <c r="G289" s="148">
        <v>1.0000000000000001E-5</v>
      </c>
      <c r="H289" s="148">
        <v>1.0000000000000001E-5</v>
      </c>
      <c r="I289" s="167"/>
    </row>
    <row r="290" spans="1:9" ht="51.75" thickBot="1" x14ac:dyDescent="0.3">
      <c r="A290" s="15" t="s">
        <v>266</v>
      </c>
      <c r="B290" s="3" t="s">
        <v>208</v>
      </c>
      <c r="C290" s="3" t="s">
        <v>209</v>
      </c>
      <c r="D290" s="148">
        <v>0.12</v>
      </c>
      <c r="E290" s="148">
        <v>0.12</v>
      </c>
      <c r="F290" s="148">
        <v>0.12</v>
      </c>
      <c r="G290" s="148">
        <v>0.12</v>
      </c>
      <c r="H290" s="148">
        <v>0.12</v>
      </c>
      <c r="I290" s="160"/>
    </row>
    <row r="291" spans="1:9" ht="52.5" customHeight="1" thickBot="1" x14ac:dyDescent="0.3">
      <c r="A291" s="15">
        <v>6</v>
      </c>
      <c r="B291" s="3" t="s">
        <v>210</v>
      </c>
      <c r="C291" s="3" t="s">
        <v>211</v>
      </c>
      <c r="D291" s="129">
        <v>100</v>
      </c>
      <c r="E291" s="149">
        <v>100</v>
      </c>
      <c r="F291" s="129">
        <v>100</v>
      </c>
      <c r="G291" s="129">
        <v>100</v>
      </c>
      <c r="H291" s="129">
        <v>100</v>
      </c>
      <c r="I291" s="3" t="s">
        <v>401</v>
      </c>
    </row>
    <row r="292" spans="1:9" ht="16.5" customHeight="1" x14ac:dyDescent="0.25"/>
  </sheetData>
  <mergeCells count="166">
    <mergeCell ref="A101:A103"/>
    <mergeCell ref="I168:I170"/>
    <mergeCell ref="A158:I158"/>
    <mergeCell ref="A159:A160"/>
    <mergeCell ref="B159:B160"/>
    <mergeCell ref="C159:C160"/>
    <mergeCell ref="E159:E160"/>
    <mergeCell ref="I111:I113"/>
    <mergeCell ref="F121:H121"/>
    <mergeCell ref="A114:A115"/>
    <mergeCell ref="F159:H159"/>
    <mergeCell ref="I159:I160"/>
    <mergeCell ref="A111:A113"/>
    <mergeCell ref="I105:I110"/>
    <mergeCell ref="I114:I119"/>
    <mergeCell ref="A120:I120"/>
    <mergeCell ref="A121:A122"/>
    <mergeCell ref="B121:B122"/>
    <mergeCell ref="C121:C122"/>
    <mergeCell ref="E121:E122"/>
    <mergeCell ref="A116:A117"/>
    <mergeCell ref="A118:A119"/>
    <mergeCell ref="I162:I164"/>
    <mergeCell ref="C22:C23"/>
    <mergeCell ref="E22:E23"/>
    <mergeCell ref="F22:H22"/>
    <mergeCell ref="I22:I23"/>
    <mergeCell ref="I101:I103"/>
    <mergeCell ref="I98:I100"/>
    <mergeCell ref="C3:C4"/>
    <mergeCell ref="A94:I94"/>
    <mergeCell ref="A95:A96"/>
    <mergeCell ref="B95:B96"/>
    <mergeCell ref="C95:C96"/>
    <mergeCell ref="A67:A69"/>
    <mergeCell ref="A70:A72"/>
    <mergeCell ref="A64:A66"/>
    <mergeCell ref="A73:A75"/>
    <mergeCell ref="A76:A78"/>
    <mergeCell ref="A79:A81"/>
    <mergeCell ref="B38:I38"/>
    <mergeCell ref="A49:A51"/>
    <mergeCell ref="A39:A41"/>
    <mergeCell ref="A52:A54"/>
    <mergeCell ref="A55:A57"/>
    <mergeCell ref="A98:A100"/>
    <mergeCell ref="B222:B223"/>
    <mergeCell ref="A82:A84"/>
    <mergeCell ref="A85:A87"/>
    <mergeCell ref="A88:A90"/>
    <mergeCell ref="A91:A93"/>
    <mergeCell ref="I49:I90"/>
    <mergeCell ref="A58:A60"/>
    <mergeCell ref="A61:A63"/>
    <mergeCell ref="I202:I205"/>
    <mergeCell ref="I199:I200"/>
    <mergeCell ref="A202:A205"/>
    <mergeCell ref="E202:E203"/>
    <mergeCell ref="F202:F203"/>
    <mergeCell ref="G202:G203"/>
    <mergeCell ref="H202:H203"/>
    <mergeCell ref="A162:A164"/>
    <mergeCell ref="A165:A167"/>
    <mergeCell ref="A168:A170"/>
    <mergeCell ref="A175:A177"/>
    <mergeCell ref="C172:C173"/>
    <mergeCell ref="A171:I171"/>
    <mergeCell ref="I165:I167"/>
    <mergeCell ref="I121:I122"/>
    <mergeCell ref="B161:I161"/>
    <mergeCell ref="B202:B203"/>
    <mergeCell ref="C202:C203"/>
    <mergeCell ref="D202:D203"/>
    <mergeCell ref="I185:I197"/>
    <mergeCell ref="A198:I198"/>
    <mergeCell ref="I278:I280"/>
    <mergeCell ref="I281:I290"/>
    <mergeCell ref="A261:I261"/>
    <mergeCell ref="A262:A263"/>
    <mergeCell ref="B262:B263"/>
    <mergeCell ref="I248:I249"/>
    <mergeCell ref="I265:I271"/>
    <mergeCell ref="I258:I259"/>
    <mergeCell ref="C262:C263"/>
    <mergeCell ref="E262:E263"/>
    <mergeCell ref="F262:H262"/>
    <mergeCell ref="I262:I263"/>
    <mergeCell ref="I254:I255"/>
    <mergeCell ref="I256:I257"/>
    <mergeCell ref="E214:E215"/>
    <mergeCell ref="F214:H214"/>
    <mergeCell ref="I214:I215"/>
    <mergeCell ref="A221:I221"/>
    <mergeCell ref="A222:A223"/>
    <mergeCell ref="I45:I47"/>
    <mergeCell ref="A42:A44"/>
    <mergeCell ref="A45:A47"/>
    <mergeCell ref="B22:B23"/>
    <mergeCell ref="I17:I18"/>
    <mergeCell ref="I242:I243"/>
    <mergeCell ref="I244:I245"/>
    <mergeCell ref="I246:I247"/>
    <mergeCell ref="A229:A230"/>
    <mergeCell ref="C229:C230"/>
    <mergeCell ref="F222:H222"/>
    <mergeCell ref="I175:I184"/>
    <mergeCell ref="E172:E173"/>
    <mergeCell ref="F172:H172"/>
    <mergeCell ref="I172:I173"/>
    <mergeCell ref="B174:I174"/>
    <mergeCell ref="A172:A173"/>
    <mergeCell ref="B172:B173"/>
    <mergeCell ref="E222:E223"/>
    <mergeCell ref="C199:C200"/>
    <mergeCell ref="E199:E200"/>
    <mergeCell ref="A213:I213"/>
    <mergeCell ref="A214:A215"/>
    <mergeCell ref="B214:B215"/>
    <mergeCell ref="A11:A12"/>
    <mergeCell ref="A21:I21"/>
    <mergeCell ref="A22:A23"/>
    <mergeCell ref="A9:A10"/>
    <mergeCell ref="I95:I96"/>
    <mergeCell ref="A199:A200"/>
    <mergeCell ref="B199:B200"/>
    <mergeCell ref="A6:A8"/>
    <mergeCell ref="A35:I35"/>
    <mergeCell ref="I6:I12"/>
    <mergeCell ref="I14:I15"/>
    <mergeCell ref="F199:H199"/>
    <mergeCell ref="E95:E96"/>
    <mergeCell ref="F95:H95"/>
    <mergeCell ref="B97:I97"/>
    <mergeCell ref="B123:I123"/>
    <mergeCell ref="I124:I156"/>
    <mergeCell ref="B24:I24"/>
    <mergeCell ref="A36:A37"/>
    <mergeCell ref="B36:B37"/>
    <mergeCell ref="C36:C37"/>
    <mergeCell ref="E36:E37"/>
    <mergeCell ref="F36:H36"/>
    <mergeCell ref="I36:I37"/>
    <mergeCell ref="A1:I1"/>
    <mergeCell ref="A2:I2"/>
    <mergeCell ref="I232:I233"/>
    <mergeCell ref="I29:I31"/>
    <mergeCell ref="B264:I264"/>
    <mergeCell ref="I272:I277"/>
    <mergeCell ref="I250:I251"/>
    <mergeCell ref="I252:I253"/>
    <mergeCell ref="A3:A4"/>
    <mergeCell ref="I206:I210"/>
    <mergeCell ref="I226:I227"/>
    <mergeCell ref="I229:I230"/>
    <mergeCell ref="C222:C223"/>
    <mergeCell ref="B3:B4"/>
    <mergeCell ref="I39:I41"/>
    <mergeCell ref="I42:I44"/>
    <mergeCell ref="I222:I223"/>
    <mergeCell ref="B224:I224"/>
    <mergeCell ref="B216:I216"/>
    <mergeCell ref="F3:H3"/>
    <mergeCell ref="I3:I4"/>
    <mergeCell ref="B5:I5"/>
    <mergeCell ref="I91:I93"/>
    <mergeCell ref="C214:C215"/>
  </mergeCells>
  <hyperlinks>
    <hyperlink ref="B41" location="_ftn1" display="_ftn1"/>
    <hyperlink ref="B43" location="_ftn2" display="_ftn2"/>
    <hyperlink ref="C43" location="_ftn3" display="_ftn3"/>
  </hyperlinks>
  <pageMargins left="0.25" right="0.25" top="0.75" bottom="0.75" header="0.3" footer="0.3"/>
  <pageSetup paperSize="9" fitToHeight="0" orientation="landscape" r:id="rId1"/>
  <rowBreaks count="10" manualBreakCount="10">
    <brk id="20" max="16383" man="1"/>
    <brk id="34" max="16383" man="1"/>
    <brk id="93" max="16383" man="1"/>
    <brk id="119" max="16383" man="1"/>
    <brk id="157" max="16383" man="1"/>
    <brk id="170" max="16383" man="1"/>
    <brk id="197" max="16383" man="1"/>
    <brk id="212" max="16383" man="1"/>
    <brk id="220" max="16383" man="1"/>
    <brk id="26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zoomScale="120" zoomScaleNormal="120" zoomScaleSheetLayoutView="120" zoomScalePageLayoutView="120" workbookViewId="0">
      <selection activeCell="A2" sqref="A2:I8"/>
    </sheetView>
  </sheetViews>
  <sheetFormatPr defaultRowHeight="15" x14ac:dyDescent="0.25"/>
  <cols>
    <col min="1" max="1" width="7" customWidth="1"/>
    <col min="2" max="2" width="29.28515625" customWidth="1"/>
    <col min="3" max="3" width="17.5703125" customWidth="1"/>
    <col min="4" max="5" width="8.85546875" customWidth="1"/>
    <col min="6" max="6" width="6.42578125" customWidth="1"/>
    <col min="7" max="7" width="6.7109375" customWidth="1"/>
    <col min="8" max="8" width="6.28515625" customWidth="1"/>
    <col min="9" max="9" width="56" customWidth="1"/>
    <col min="10" max="10" width="14.5703125" customWidth="1"/>
  </cols>
  <sheetData>
    <row r="1" spans="1:9" ht="39.75" customHeight="1" thickBot="1" x14ac:dyDescent="0.35">
      <c r="A1" s="156" t="s">
        <v>298</v>
      </c>
      <c r="B1" s="156"/>
      <c r="C1" s="156"/>
      <c r="D1" s="156"/>
      <c r="E1" s="156"/>
      <c r="F1" s="156"/>
      <c r="G1" s="156"/>
      <c r="H1" s="156"/>
      <c r="I1" s="156"/>
    </row>
    <row r="2" spans="1:9" ht="15.75" customHeight="1" thickBot="1" x14ac:dyDescent="0.3">
      <c r="A2" s="168" t="s">
        <v>0</v>
      </c>
      <c r="B2" s="175" t="s">
        <v>1</v>
      </c>
      <c r="C2" s="175" t="s">
        <v>2</v>
      </c>
      <c r="D2" s="12" t="s">
        <v>3</v>
      </c>
      <c r="E2" s="175" t="s">
        <v>331</v>
      </c>
      <c r="F2" s="255" t="s">
        <v>6</v>
      </c>
      <c r="G2" s="259"/>
      <c r="H2" s="260"/>
      <c r="I2" s="175" t="s">
        <v>7</v>
      </c>
    </row>
    <row r="3" spans="1:9" ht="27" customHeight="1" thickBot="1" x14ac:dyDescent="0.3">
      <c r="A3" s="169"/>
      <c r="B3" s="176"/>
      <c r="C3" s="176"/>
      <c r="D3" s="1" t="s">
        <v>4</v>
      </c>
      <c r="E3" s="176"/>
      <c r="F3" s="1" t="s">
        <v>8</v>
      </c>
      <c r="G3" s="1" t="s">
        <v>9</v>
      </c>
      <c r="H3" s="1" t="s">
        <v>10</v>
      </c>
      <c r="I3" s="176"/>
    </row>
    <row r="4" spans="1:9" ht="18.75" customHeight="1" thickBot="1" x14ac:dyDescent="0.3">
      <c r="A4" s="6" t="s">
        <v>129</v>
      </c>
      <c r="B4" s="164" t="s">
        <v>126</v>
      </c>
      <c r="C4" s="165"/>
      <c r="D4" s="165"/>
      <c r="E4" s="165"/>
      <c r="F4" s="165"/>
      <c r="G4" s="165"/>
      <c r="H4" s="165"/>
      <c r="I4" s="166"/>
    </row>
    <row r="5" spans="1:9" ht="204.75" customHeight="1" thickBot="1" x14ac:dyDescent="0.3">
      <c r="A5" s="7">
        <v>1</v>
      </c>
      <c r="B5" s="17" t="s">
        <v>127</v>
      </c>
      <c r="C5" s="3" t="s">
        <v>312</v>
      </c>
      <c r="D5" s="11"/>
      <c r="E5" s="11"/>
      <c r="F5" s="11"/>
      <c r="G5" s="11"/>
      <c r="H5" s="11"/>
      <c r="I5" s="10" t="s">
        <v>395</v>
      </c>
    </row>
    <row r="6" spans="1:9" ht="207.75" customHeight="1" thickBot="1" x14ac:dyDescent="0.3">
      <c r="A6" s="7">
        <v>2</v>
      </c>
      <c r="B6" s="17" t="s">
        <v>396</v>
      </c>
      <c r="C6" s="8" t="s">
        <v>322</v>
      </c>
      <c r="D6" s="98"/>
      <c r="E6" s="98"/>
      <c r="F6" s="98"/>
      <c r="G6" s="98"/>
      <c r="H6" s="98"/>
      <c r="I6" s="55" t="s">
        <v>397</v>
      </c>
    </row>
    <row r="7" spans="1:9" ht="114" customHeight="1" thickBot="1" x14ac:dyDescent="0.3">
      <c r="A7" s="49" t="s">
        <v>272</v>
      </c>
      <c r="B7" s="50" t="s">
        <v>398</v>
      </c>
      <c r="C7" s="52" t="s">
        <v>322</v>
      </c>
      <c r="D7" s="87"/>
      <c r="E7" s="87"/>
      <c r="F7" s="87"/>
      <c r="G7" s="87"/>
      <c r="H7" s="87"/>
      <c r="I7" s="53" t="s">
        <v>399</v>
      </c>
    </row>
    <row r="8" spans="1:9" ht="117" customHeight="1" thickBot="1" x14ac:dyDescent="0.3">
      <c r="A8" s="81" t="s">
        <v>273</v>
      </c>
      <c r="B8" s="52" t="s">
        <v>400</v>
      </c>
      <c r="C8" s="52" t="s">
        <v>128</v>
      </c>
      <c r="D8" s="93"/>
      <c r="E8" s="93" t="e">
        <f t="shared" ref="E8:H8" si="0">E7/E6*100</f>
        <v>#DIV/0!</v>
      </c>
      <c r="F8" s="93" t="e">
        <f t="shared" si="0"/>
        <v>#DIV/0!</v>
      </c>
      <c r="G8" s="93" t="e">
        <f t="shared" si="0"/>
        <v>#DIV/0!</v>
      </c>
      <c r="H8" s="93" t="e">
        <f t="shared" si="0"/>
        <v>#DIV/0!</v>
      </c>
      <c r="I8" s="82" t="s">
        <v>323</v>
      </c>
    </row>
  </sheetData>
  <mergeCells count="8">
    <mergeCell ref="B4:I4"/>
    <mergeCell ref="A1:I1"/>
    <mergeCell ref="A2:A3"/>
    <mergeCell ref="B2:B3"/>
    <mergeCell ref="C2:C3"/>
    <mergeCell ref="E2:E3"/>
    <mergeCell ref="F2:H2"/>
    <mergeCell ref="I2:I3"/>
  </mergeCells>
  <pageMargins left="0.7" right="0.7" top="0.75" bottom="0.75" header="0.3" footer="0.3"/>
  <pageSetup paperSize="9" scale="5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zoomScale="120" zoomScaleNormal="120" zoomScaleSheetLayoutView="120" zoomScalePageLayoutView="120" workbookViewId="0">
      <selection activeCell="A2" sqref="A2:I40"/>
    </sheetView>
  </sheetViews>
  <sheetFormatPr defaultRowHeight="15" x14ac:dyDescent="0.25"/>
  <cols>
    <col min="1" max="1" width="5.7109375" customWidth="1"/>
    <col min="2" max="2" width="29.28515625" customWidth="1"/>
    <col min="3" max="3" width="17.5703125" customWidth="1"/>
    <col min="4" max="5" width="8.85546875" customWidth="1"/>
    <col min="6" max="6" width="6.42578125" customWidth="1"/>
    <col min="7" max="7" width="6.7109375" customWidth="1"/>
    <col min="8" max="8" width="6.28515625" customWidth="1"/>
    <col min="9" max="9" width="56" customWidth="1"/>
    <col min="10" max="10" width="14.5703125" customWidth="1"/>
  </cols>
  <sheetData>
    <row r="1" spans="1:9" ht="43.5" customHeight="1" thickBot="1" x14ac:dyDescent="0.35">
      <c r="A1" s="228" t="s">
        <v>298</v>
      </c>
      <c r="B1" s="228"/>
      <c r="C1" s="228"/>
      <c r="D1" s="228"/>
      <c r="E1" s="228"/>
      <c r="F1" s="228"/>
      <c r="G1" s="228"/>
      <c r="H1" s="228"/>
      <c r="I1" s="228"/>
    </row>
    <row r="2" spans="1:9" ht="27" customHeight="1" thickBot="1" x14ac:dyDescent="0.3">
      <c r="A2" s="229" t="s">
        <v>0</v>
      </c>
      <c r="B2" s="173" t="s">
        <v>1</v>
      </c>
      <c r="C2" s="173" t="s">
        <v>2</v>
      </c>
      <c r="D2" s="75" t="s">
        <v>3</v>
      </c>
      <c r="E2" s="173" t="s">
        <v>5</v>
      </c>
      <c r="F2" s="269" t="s">
        <v>6</v>
      </c>
      <c r="G2" s="270"/>
      <c r="H2" s="271"/>
      <c r="I2" s="173" t="s">
        <v>7</v>
      </c>
    </row>
    <row r="3" spans="1:9" ht="13.5" customHeight="1" thickBot="1" x14ac:dyDescent="0.3">
      <c r="A3" s="230"/>
      <c r="B3" s="174"/>
      <c r="C3" s="174"/>
      <c r="D3" s="76" t="s">
        <v>4</v>
      </c>
      <c r="E3" s="174"/>
      <c r="F3" s="76" t="s">
        <v>8</v>
      </c>
      <c r="G3" s="76" t="s">
        <v>9</v>
      </c>
      <c r="H3" s="76" t="s">
        <v>10</v>
      </c>
      <c r="I3" s="174"/>
    </row>
    <row r="4" spans="1:9" ht="15" customHeight="1" thickBot="1" x14ac:dyDescent="0.3">
      <c r="A4" s="77" t="s">
        <v>280</v>
      </c>
      <c r="B4" s="177" t="s">
        <v>362</v>
      </c>
      <c r="C4" s="178"/>
      <c r="D4" s="178"/>
      <c r="E4" s="178"/>
      <c r="F4" s="178"/>
      <c r="G4" s="178"/>
      <c r="H4" s="178"/>
      <c r="I4" s="179"/>
    </row>
    <row r="5" spans="1:9" ht="66" customHeight="1" thickBot="1" x14ac:dyDescent="0.3">
      <c r="A5" s="49">
        <v>1</v>
      </c>
      <c r="B5" s="50" t="s">
        <v>130</v>
      </c>
      <c r="C5" s="50" t="s">
        <v>34</v>
      </c>
      <c r="D5" s="57">
        <f>D6+D23</f>
        <v>0</v>
      </c>
      <c r="E5" s="57">
        <f t="shared" ref="E5:H5" si="0">E6+E23</f>
        <v>0</v>
      </c>
      <c r="F5" s="57">
        <f t="shared" si="0"/>
        <v>0</v>
      </c>
      <c r="G5" s="57">
        <f t="shared" si="0"/>
        <v>0</v>
      </c>
      <c r="H5" s="57">
        <f t="shared" si="0"/>
        <v>0</v>
      </c>
      <c r="I5" s="52" t="s">
        <v>131</v>
      </c>
    </row>
    <row r="6" spans="1:9" ht="27" customHeight="1" thickBot="1" x14ac:dyDescent="0.3">
      <c r="A6" s="36" t="s">
        <v>214</v>
      </c>
      <c r="B6" s="4" t="s">
        <v>133</v>
      </c>
      <c r="C6" s="37" t="s">
        <v>34</v>
      </c>
      <c r="D6" s="3"/>
      <c r="E6" s="3"/>
      <c r="F6" s="3"/>
      <c r="G6" s="3"/>
      <c r="H6" s="3"/>
      <c r="I6" s="167" t="s">
        <v>132</v>
      </c>
    </row>
    <row r="7" spans="1:9" ht="51.75" customHeight="1" thickBot="1" x14ac:dyDescent="0.3">
      <c r="A7" s="38"/>
      <c r="B7" s="3" t="s">
        <v>134</v>
      </c>
      <c r="C7" s="39"/>
      <c r="D7" s="3"/>
      <c r="E7" s="3"/>
      <c r="F7" s="3"/>
      <c r="G7" s="3"/>
      <c r="H7" s="3"/>
      <c r="I7" s="160"/>
    </row>
    <row r="8" spans="1:9" ht="26.25" thickBot="1" x14ac:dyDescent="0.3">
      <c r="A8" s="108" t="s">
        <v>238</v>
      </c>
      <c r="B8" s="3" t="s">
        <v>135</v>
      </c>
      <c r="C8" s="3" t="s">
        <v>34</v>
      </c>
      <c r="D8" s="3"/>
      <c r="E8" s="3"/>
      <c r="F8" s="3"/>
      <c r="G8" s="3"/>
      <c r="H8" s="3"/>
      <c r="I8" s="8"/>
    </row>
    <row r="9" spans="1:9" ht="13.5" customHeight="1" thickBot="1" x14ac:dyDescent="0.3">
      <c r="A9" s="207" t="s">
        <v>239</v>
      </c>
      <c r="B9" s="4" t="s">
        <v>136</v>
      </c>
      <c r="C9" s="159" t="s">
        <v>34</v>
      </c>
      <c r="D9" s="3"/>
      <c r="E9" s="3"/>
      <c r="F9" s="3"/>
      <c r="G9" s="3"/>
      <c r="H9" s="3"/>
      <c r="I9" s="159"/>
    </row>
    <row r="10" spans="1:9" ht="14.25" customHeight="1" thickBot="1" x14ac:dyDescent="0.3">
      <c r="A10" s="208"/>
      <c r="B10" s="3" t="s">
        <v>27</v>
      </c>
      <c r="C10" s="160"/>
      <c r="D10" s="3"/>
      <c r="E10" s="3"/>
      <c r="F10" s="3"/>
      <c r="G10" s="3"/>
      <c r="H10" s="3"/>
      <c r="I10" s="160"/>
    </row>
    <row r="11" spans="1:9" ht="51.75" thickBot="1" x14ac:dyDescent="0.3">
      <c r="A11" s="108" t="s">
        <v>137</v>
      </c>
      <c r="B11" s="3" t="s">
        <v>138</v>
      </c>
      <c r="C11" s="3" t="s">
        <v>34</v>
      </c>
      <c r="D11" s="3"/>
      <c r="E11" s="3"/>
      <c r="F11" s="3"/>
      <c r="G11" s="3"/>
      <c r="H11" s="3"/>
      <c r="I11" s="100"/>
    </row>
    <row r="12" spans="1:9" ht="39" thickBot="1" x14ac:dyDescent="0.3">
      <c r="A12" s="108" t="s">
        <v>139</v>
      </c>
      <c r="B12" s="3" t="s">
        <v>140</v>
      </c>
      <c r="C12" s="3" t="s">
        <v>34</v>
      </c>
      <c r="D12" s="3"/>
      <c r="E12" s="3"/>
      <c r="F12" s="3"/>
      <c r="G12" s="3"/>
      <c r="H12" s="3"/>
      <c r="I12" s="159"/>
    </row>
    <row r="13" spans="1:9" ht="26.25" thickBot="1" x14ac:dyDescent="0.3">
      <c r="A13" s="108" t="s">
        <v>141</v>
      </c>
      <c r="B13" s="3" t="s">
        <v>142</v>
      </c>
      <c r="C13" s="3" t="s">
        <v>34</v>
      </c>
      <c r="D13" s="3"/>
      <c r="E13" s="3"/>
      <c r="F13" s="3"/>
      <c r="G13" s="3"/>
      <c r="H13" s="3"/>
      <c r="I13" s="160"/>
    </row>
    <row r="14" spans="1:9" ht="15" customHeight="1" thickBot="1" x14ac:dyDescent="0.3">
      <c r="A14" s="107" t="s">
        <v>240</v>
      </c>
      <c r="B14" s="4" t="s">
        <v>143</v>
      </c>
      <c r="C14" s="99" t="s">
        <v>34</v>
      </c>
      <c r="D14" s="3"/>
      <c r="E14" s="3"/>
      <c r="F14" s="3"/>
      <c r="G14" s="3"/>
      <c r="H14" s="3"/>
      <c r="I14" s="99"/>
    </row>
    <row r="15" spans="1:9" ht="15.75" thickBot="1" x14ac:dyDescent="0.3">
      <c r="A15" s="108"/>
      <c r="B15" s="3" t="s">
        <v>27</v>
      </c>
      <c r="C15" s="100"/>
      <c r="D15" s="3"/>
      <c r="E15" s="3"/>
      <c r="F15" s="3"/>
      <c r="G15" s="3"/>
      <c r="H15" s="3"/>
      <c r="I15" s="100"/>
    </row>
    <row r="16" spans="1:9" ht="26.25" thickBot="1" x14ac:dyDescent="0.3">
      <c r="A16" s="108" t="s">
        <v>144</v>
      </c>
      <c r="B16" s="3" t="s">
        <v>313</v>
      </c>
      <c r="C16" s="3" t="s">
        <v>34</v>
      </c>
      <c r="D16" s="3"/>
      <c r="E16" s="3"/>
      <c r="F16" s="3"/>
      <c r="G16" s="3"/>
      <c r="H16" s="3"/>
      <c r="I16" s="99"/>
    </row>
    <row r="17" spans="1:9" ht="26.25" thickBot="1" x14ac:dyDescent="0.3">
      <c r="A17" s="108" t="s">
        <v>145</v>
      </c>
      <c r="B17" s="3" t="s">
        <v>146</v>
      </c>
      <c r="C17" s="3" t="s">
        <v>34</v>
      </c>
      <c r="D17" s="3"/>
      <c r="E17" s="3"/>
      <c r="F17" s="3"/>
      <c r="G17" s="3"/>
      <c r="H17" s="3"/>
      <c r="I17" s="100"/>
    </row>
    <row r="18" spans="1:9" ht="42" customHeight="1" thickBot="1" x14ac:dyDescent="0.3">
      <c r="A18" s="108" t="s">
        <v>241</v>
      </c>
      <c r="B18" s="3" t="s">
        <v>147</v>
      </c>
      <c r="C18" s="3" t="s">
        <v>34</v>
      </c>
      <c r="D18" s="3"/>
      <c r="E18" s="3"/>
      <c r="F18" s="3"/>
      <c r="G18" s="3"/>
      <c r="H18" s="3"/>
      <c r="I18" s="99"/>
    </row>
    <row r="19" spans="1:9" ht="31.5" customHeight="1" thickBot="1" x14ac:dyDescent="0.3">
      <c r="A19" s="108" t="s">
        <v>242</v>
      </c>
      <c r="B19" s="3" t="s">
        <v>148</v>
      </c>
      <c r="C19" s="3" t="s">
        <v>34</v>
      </c>
      <c r="D19" s="3"/>
      <c r="E19" s="3"/>
      <c r="F19" s="3"/>
      <c r="G19" s="3"/>
      <c r="H19" s="3"/>
      <c r="I19" s="100"/>
    </row>
    <row r="20" spans="1:9" ht="27.75" customHeight="1" thickBot="1" x14ac:dyDescent="0.3">
      <c r="A20" s="108" t="s">
        <v>243</v>
      </c>
      <c r="B20" s="3" t="s">
        <v>149</v>
      </c>
      <c r="C20" s="3" t="s">
        <v>34</v>
      </c>
      <c r="D20" s="3"/>
      <c r="E20" s="3"/>
      <c r="F20" s="3"/>
      <c r="G20" s="3"/>
      <c r="H20" s="3"/>
      <c r="I20" s="99"/>
    </row>
    <row r="21" spans="1:9" ht="39" thickBot="1" x14ac:dyDescent="0.3">
      <c r="A21" s="108" t="s">
        <v>244</v>
      </c>
      <c r="B21" s="3" t="s">
        <v>150</v>
      </c>
      <c r="C21" s="3" t="s">
        <v>34</v>
      </c>
      <c r="D21" s="3"/>
      <c r="E21" s="3"/>
      <c r="F21" s="3"/>
      <c r="G21" s="3"/>
      <c r="H21" s="3"/>
      <c r="I21" s="100"/>
    </row>
    <row r="22" spans="1:9" ht="26.25" thickBot="1" x14ac:dyDescent="0.3">
      <c r="A22" s="108" t="s">
        <v>245</v>
      </c>
      <c r="B22" s="3" t="s">
        <v>151</v>
      </c>
      <c r="C22" s="3" t="s">
        <v>34</v>
      </c>
      <c r="D22" s="3"/>
      <c r="E22" s="3"/>
      <c r="F22" s="3"/>
      <c r="G22" s="3"/>
      <c r="H22" s="3"/>
      <c r="I22" s="159"/>
    </row>
    <row r="23" spans="1:9" ht="26.25" thickBot="1" x14ac:dyDescent="0.3">
      <c r="A23" s="108" t="s">
        <v>215</v>
      </c>
      <c r="B23" s="3" t="s">
        <v>152</v>
      </c>
      <c r="C23" s="3" t="s">
        <v>34</v>
      </c>
      <c r="D23" s="3"/>
      <c r="E23" s="3"/>
      <c r="F23" s="3"/>
      <c r="G23" s="3"/>
      <c r="H23" s="3"/>
      <c r="I23" s="160"/>
    </row>
    <row r="24" spans="1:9" ht="26.25" thickBot="1" x14ac:dyDescent="0.3">
      <c r="A24" s="108" t="s">
        <v>246</v>
      </c>
      <c r="B24" s="3" t="s">
        <v>153</v>
      </c>
      <c r="C24" s="3" t="s">
        <v>34</v>
      </c>
      <c r="D24" s="3"/>
      <c r="E24" s="3"/>
      <c r="F24" s="3"/>
      <c r="G24" s="3"/>
      <c r="H24" s="3"/>
      <c r="I24" s="159"/>
    </row>
    <row r="25" spans="1:9" ht="39" thickBot="1" x14ac:dyDescent="0.3">
      <c r="A25" s="108" t="s">
        <v>247</v>
      </c>
      <c r="B25" s="3" t="s">
        <v>154</v>
      </c>
      <c r="C25" s="3" t="s">
        <v>34</v>
      </c>
      <c r="D25" s="3"/>
      <c r="E25" s="3"/>
      <c r="F25" s="3"/>
      <c r="G25" s="3"/>
      <c r="H25" s="3"/>
      <c r="I25" s="160"/>
    </row>
    <row r="26" spans="1:9" ht="30" customHeight="1" thickBot="1" x14ac:dyDescent="0.3">
      <c r="A26" s="108" t="s">
        <v>248</v>
      </c>
      <c r="B26" s="3" t="s">
        <v>155</v>
      </c>
      <c r="C26" s="3" t="s">
        <v>34</v>
      </c>
      <c r="D26" s="3"/>
      <c r="E26" s="3"/>
      <c r="F26" s="3"/>
      <c r="G26" s="3"/>
      <c r="H26" s="3"/>
      <c r="I26" s="159"/>
    </row>
    <row r="27" spans="1:9" ht="26.25" thickBot="1" x14ac:dyDescent="0.3">
      <c r="A27" s="108" t="s">
        <v>249</v>
      </c>
      <c r="B27" s="3" t="s">
        <v>156</v>
      </c>
      <c r="C27" s="3" t="s">
        <v>34</v>
      </c>
      <c r="D27" s="3"/>
      <c r="E27" s="3"/>
      <c r="F27" s="3"/>
      <c r="G27" s="3"/>
      <c r="H27" s="3"/>
      <c r="I27" s="160"/>
    </row>
    <row r="28" spans="1:9" ht="39" thickBot="1" x14ac:dyDescent="0.3">
      <c r="A28" s="108">
        <v>2</v>
      </c>
      <c r="B28" s="3" t="s">
        <v>157</v>
      </c>
      <c r="C28" s="50" t="s">
        <v>34</v>
      </c>
      <c r="D28" s="57">
        <f>D29+D30+D31+D32+D33+D34+D35+D36+D37+D38</f>
        <v>0</v>
      </c>
      <c r="E28" s="57">
        <f t="shared" ref="E28:H28" si="1">E29+E30+E31+E32+E33+E34+E35+E36+E37+E38</f>
        <v>0</v>
      </c>
      <c r="F28" s="57">
        <f t="shared" si="1"/>
        <v>0</v>
      </c>
      <c r="G28" s="57">
        <f t="shared" si="1"/>
        <v>0</v>
      </c>
      <c r="H28" s="57">
        <f t="shared" si="1"/>
        <v>0</v>
      </c>
      <c r="I28" s="226"/>
    </row>
    <row r="29" spans="1:9" ht="27.75" customHeight="1" thickBot="1" x14ac:dyDescent="0.3">
      <c r="A29" s="108" t="s">
        <v>234</v>
      </c>
      <c r="B29" s="3" t="s">
        <v>158</v>
      </c>
      <c r="C29" s="50" t="s">
        <v>34</v>
      </c>
      <c r="D29" s="50"/>
      <c r="E29" s="50"/>
      <c r="F29" s="50"/>
      <c r="G29" s="50"/>
      <c r="H29" s="50"/>
      <c r="I29" s="227"/>
    </row>
    <row r="30" spans="1:9" ht="26.25" thickBot="1" x14ac:dyDescent="0.3">
      <c r="A30" s="108" t="s">
        <v>235</v>
      </c>
      <c r="B30" s="3" t="s">
        <v>159</v>
      </c>
      <c r="C30" s="3" t="s">
        <v>34</v>
      </c>
      <c r="D30" s="50"/>
      <c r="E30" s="50"/>
      <c r="F30" s="50"/>
      <c r="G30" s="50"/>
      <c r="H30" s="50"/>
      <c r="I30" s="159"/>
    </row>
    <row r="31" spans="1:9" ht="51.75" thickBot="1" x14ac:dyDescent="0.3">
      <c r="A31" s="108" t="s">
        <v>236</v>
      </c>
      <c r="B31" s="3" t="s">
        <v>160</v>
      </c>
      <c r="C31" s="3" t="s">
        <v>34</v>
      </c>
      <c r="D31" s="50"/>
      <c r="E31" s="50"/>
      <c r="F31" s="50"/>
      <c r="G31" s="50"/>
      <c r="H31" s="50"/>
      <c r="I31" s="160"/>
    </row>
    <row r="32" spans="1:9" ht="29.25" customHeight="1" thickBot="1" x14ac:dyDescent="0.3">
      <c r="A32" s="108" t="s">
        <v>237</v>
      </c>
      <c r="B32" s="3" t="s">
        <v>161</v>
      </c>
      <c r="C32" s="3" t="s">
        <v>34</v>
      </c>
      <c r="D32" s="50"/>
      <c r="E32" s="50"/>
      <c r="F32" s="50"/>
      <c r="G32" s="50"/>
      <c r="H32" s="50"/>
      <c r="I32" s="159"/>
    </row>
    <row r="33" spans="1:9" ht="18" customHeight="1" thickBot="1" x14ac:dyDescent="0.3">
      <c r="A33" s="108" t="s">
        <v>250</v>
      </c>
      <c r="B33" s="3" t="s">
        <v>162</v>
      </c>
      <c r="C33" s="3" t="s">
        <v>34</v>
      </c>
      <c r="D33" s="50"/>
      <c r="E33" s="50"/>
      <c r="F33" s="50"/>
      <c r="G33" s="50"/>
      <c r="H33" s="50"/>
      <c r="I33" s="160"/>
    </row>
    <row r="34" spans="1:9" ht="26.25" thickBot="1" x14ac:dyDescent="0.3">
      <c r="A34" s="108" t="s">
        <v>251</v>
      </c>
      <c r="B34" s="3" t="s">
        <v>347</v>
      </c>
      <c r="C34" s="3" t="s">
        <v>34</v>
      </c>
      <c r="D34" s="50"/>
      <c r="E34" s="50"/>
      <c r="F34" s="50"/>
      <c r="G34" s="50"/>
      <c r="H34" s="50"/>
      <c r="I34" s="159"/>
    </row>
    <row r="35" spans="1:9" ht="28.5" customHeight="1" thickBot="1" x14ac:dyDescent="0.3">
      <c r="A35" s="108" t="s">
        <v>252</v>
      </c>
      <c r="B35" s="3" t="s">
        <v>348</v>
      </c>
      <c r="C35" s="3" t="s">
        <v>34</v>
      </c>
      <c r="D35" s="50"/>
      <c r="E35" s="50"/>
      <c r="F35" s="50"/>
      <c r="G35" s="50"/>
      <c r="H35" s="50"/>
      <c r="I35" s="160"/>
    </row>
    <row r="36" spans="1:9" ht="24.75" customHeight="1" thickBot="1" x14ac:dyDescent="0.3">
      <c r="A36" s="108" t="s">
        <v>253</v>
      </c>
      <c r="B36" s="3" t="s">
        <v>349</v>
      </c>
      <c r="C36" s="3" t="s">
        <v>34</v>
      </c>
      <c r="D36" s="50"/>
      <c r="E36" s="50"/>
      <c r="F36" s="50"/>
      <c r="G36" s="50"/>
      <c r="H36" s="50"/>
      <c r="I36" s="159"/>
    </row>
    <row r="37" spans="1:9" ht="26.25" thickBot="1" x14ac:dyDescent="0.3">
      <c r="A37" s="108" t="s">
        <v>254</v>
      </c>
      <c r="B37" s="3" t="s">
        <v>350</v>
      </c>
      <c r="C37" s="3" t="s">
        <v>34</v>
      </c>
      <c r="D37" s="50"/>
      <c r="E37" s="50"/>
      <c r="F37" s="50"/>
      <c r="G37" s="50"/>
      <c r="H37" s="50"/>
      <c r="I37" s="160"/>
    </row>
    <row r="38" spans="1:9" ht="27.75" customHeight="1" thickBot="1" x14ac:dyDescent="0.3">
      <c r="A38" s="108" t="s">
        <v>255</v>
      </c>
      <c r="B38" s="3" t="s">
        <v>163</v>
      </c>
      <c r="C38" s="3" t="s">
        <v>34</v>
      </c>
      <c r="D38" s="50"/>
      <c r="E38" s="50"/>
      <c r="F38" s="50"/>
      <c r="G38" s="50"/>
      <c r="H38" s="50"/>
      <c r="I38" s="159"/>
    </row>
    <row r="39" spans="1:9" ht="39" thickBot="1" x14ac:dyDescent="0.3">
      <c r="A39" s="108">
        <v>3</v>
      </c>
      <c r="B39" s="3" t="s">
        <v>164</v>
      </c>
      <c r="C39" s="50" t="s">
        <v>34</v>
      </c>
      <c r="D39" s="57">
        <f>D5-D28</f>
        <v>0</v>
      </c>
      <c r="E39" s="57">
        <f t="shared" ref="E39:H39" si="2">E5-E28</f>
        <v>0</v>
      </c>
      <c r="F39" s="57">
        <f t="shared" si="2"/>
        <v>0</v>
      </c>
      <c r="G39" s="57">
        <f t="shared" si="2"/>
        <v>0</v>
      </c>
      <c r="H39" s="57">
        <f t="shared" si="2"/>
        <v>0</v>
      </c>
      <c r="I39" s="160"/>
    </row>
    <row r="40" spans="1:9" ht="51.75" thickBot="1" x14ac:dyDescent="0.3">
      <c r="A40" s="108" t="s">
        <v>273</v>
      </c>
      <c r="B40" s="25" t="s">
        <v>327</v>
      </c>
      <c r="C40" s="3" t="s">
        <v>34</v>
      </c>
      <c r="D40" s="3"/>
      <c r="E40" s="3"/>
      <c r="F40" s="3"/>
      <c r="G40" s="3"/>
      <c r="H40" s="3"/>
      <c r="I40" s="3" t="s">
        <v>329</v>
      </c>
    </row>
  </sheetData>
  <mergeCells count="22">
    <mergeCell ref="B4:I4"/>
    <mergeCell ref="I6:I7"/>
    <mergeCell ref="A1:I1"/>
    <mergeCell ref="A2:A3"/>
    <mergeCell ref="B2:B3"/>
    <mergeCell ref="C2:C3"/>
    <mergeCell ref="E2:E3"/>
    <mergeCell ref="F2:H2"/>
    <mergeCell ref="I2:I3"/>
    <mergeCell ref="I22:I23"/>
    <mergeCell ref="I24:I25"/>
    <mergeCell ref="I9:I10"/>
    <mergeCell ref="I12:I13"/>
    <mergeCell ref="A9:A10"/>
    <mergeCell ref="C9:C10"/>
    <mergeCell ref="I38:I39"/>
    <mergeCell ref="I26:I27"/>
    <mergeCell ref="I28:I29"/>
    <mergeCell ref="I30:I31"/>
    <mergeCell ref="I32:I33"/>
    <mergeCell ref="I34:I35"/>
    <mergeCell ref="I36:I37"/>
  </mergeCells>
  <pageMargins left="0.7" right="0.7" top="0.75" bottom="0.75" header="0.3" footer="0.3"/>
  <pageSetup paperSize="9" scale="60"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zoomScale="120" zoomScaleNormal="120" zoomScaleSheetLayoutView="120" zoomScalePageLayoutView="120" workbookViewId="0">
      <selection activeCell="A2" sqref="A2:I31"/>
    </sheetView>
  </sheetViews>
  <sheetFormatPr defaultRowHeight="15" x14ac:dyDescent="0.25"/>
  <cols>
    <col min="1" max="1" width="7" customWidth="1"/>
    <col min="2" max="2" width="29.28515625" customWidth="1"/>
    <col min="3" max="3" width="17.5703125" customWidth="1"/>
    <col min="4" max="5" width="8.85546875" customWidth="1"/>
    <col min="6" max="6" width="6.42578125" customWidth="1"/>
    <col min="7" max="7" width="6.7109375" customWidth="1"/>
    <col min="8" max="8" width="6.28515625" customWidth="1"/>
    <col min="9" max="9" width="56" customWidth="1"/>
    <col min="10" max="10" width="14.5703125" customWidth="1"/>
  </cols>
  <sheetData>
    <row r="1" spans="1:9" ht="43.5" customHeight="1" thickBot="1" x14ac:dyDescent="0.35">
      <c r="A1" s="185" t="s">
        <v>298</v>
      </c>
      <c r="B1" s="185"/>
      <c r="C1" s="185"/>
      <c r="D1" s="185"/>
      <c r="E1" s="185"/>
      <c r="F1" s="185"/>
      <c r="G1" s="185"/>
      <c r="H1" s="185"/>
      <c r="I1" s="185"/>
    </row>
    <row r="2" spans="1:9" ht="15.75" customHeight="1" thickBot="1" x14ac:dyDescent="0.3">
      <c r="A2" s="168" t="s">
        <v>0</v>
      </c>
      <c r="B2" s="175" t="s">
        <v>1</v>
      </c>
      <c r="C2" s="175" t="s">
        <v>2</v>
      </c>
      <c r="D2" s="12" t="s">
        <v>3</v>
      </c>
      <c r="E2" s="175" t="s">
        <v>5</v>
      </c>
      <c r="F2" s="255" t="s">
        <v>6</v>
      </c>
      <c r="G2" s="259"/>
      <c r="H2" s="260"/>
      <c r="I2" s="175" t="s">
        <v>7</v>
      </c>
    </row>
    <row r="3" spans="1:9" ht="24" customHeight="1" thickBot="1" x14ac:dyDescent="0.3">
      <c r="A3" s="169"/>
      <c r="B3" s="176"/>
      <c r="C3" s="176"/>
      <c r="D3" s="1" t="s">
        <v>4</v>
      </c>
      <c r="E3" s="176"/>
      <c r="F3" s="1" t="s">
        <v>8</v>
      </c>
      <c r="G3" s="1" t="s">
        <v>9</v>
      </c>
      <c r="H3" s="1" t="s">
        <v>10</v>
      </c>
      <c r="I3" s="176"/>
    </row>
    <row r="4" spans="1:9" ht="15.75" thickBot="1" x14ac:dyDescent="0.3">
      <c r="A4" s="6" t="s">
        <v>125</v>
      </c>
      <c r="B4" s="164" t="s">
        <v>175</v>
      </c>
      <c r="C4" s="165"/>
      <c r="D4" s="165"/>
      <c r="E4" s="165"/>
      <c r="F4" s="165"/>
      <c r="G4" s="165"/>
      <c r="H4" s="165"/>
      <c r="I4" s="166"/>
    </row>
    <row r="5" spans="1:9" ht="51.75" customHeight="1" thickBot="1" x14ac:dyDescent="0.3">
      <c r="A5" s="108">
        <v>1</v>
      </c>
      <c r="B5" s="3" t="s">
        <v>176</v>
      </c>
      <c r="C5" s="3"/>
      <c r="D5" s="88"/>
      <c r="E5" s="88"/>
      <c r="F5" s="88"/>
      <c r="G5" s="88"/>
      <c r="H5" s="88"/>
      <c r="I5" s="159" t="s">
        <v>328</v>
      </c>
    </row>
    <row r="6" spans="1:9" ht="15.75" thickBot="1" x14ac:dyDescent="0.3">
      <c r="A6" s="108" t="s">
        <v>214</v>
      </c>
      <c r="B6" s="3" t="s">
        <v>177</v>
      </c>
      <c r="C6" s="3" t="s">
        <v>178</v>
      </c>
      <c r="D6" s="88"/>
      <c r="E6" s="88"/>
      <c r="F6" s="88"/>
      <c r="G6" s="88"/>
      <c r="H6" s="88"/>
      <c r="I6" s="167"/>
    </row>
    <row r="7" spans="1:9" ht="15.75" thickBot="1" x14ac:dyDescent="0.3">
      <c r="A7" s="108" t="s">
        <v>215</v>
      </c>
      <c r="B7" s="3" t="s">
        <v>179</v>
      </c>
      <c r="C7" s="3" t="s">
        <v>178</v>
      </c>
      <c r="D7" s="88"/>
      <c r="E7" s="88"/>
      <c r="F7" s="88"/>
      <c r="G7" s="88"/>
      <c r="H7" s="88"/>
      <c r="I7" s="167"/>
    </row>
    <row r="8" spans="1:9" ht="28.5" customHeight="1" thickBot="1" x14ac:dyDescent="0.3">
      <c r="A8" s="43" t="s">
        <v>216</v>
      </c>
      <c r="B8" s="10" t="s">
        <v>180</v>
      </c>
      <c r="C8" s="11" t="s">
        <v>178</v>
      </c>
      <c r="D8" s="88"/>
      <c r="E8" s="88"/>
      <c r="F8" s="88"/>
      <c r="G8" s="88"/>
      <c r="H8" s="88"/>
      <c r="I8" s="167"/>
    </row>
    <row r="9" spans="1:9" ht="39.75" customHeight="1" thickBot="1" x14ac:dyDescent="0.3">
      <c r="A9" s="43" t="s">
        <v>217</v>
      </c>
      <c r="B9" s="10" t="s">
        <v>181</v>
      </c>
      <c r="C9" s="11" t="s">
        <v>325</v>
      </c>
      <c r="D9" s="88"/>
      <c r="E9" s="88"/>
      <c r="F9" s="88"/>
      <c r="G9" s="88"/>
      <c r="H9" s="88"/>
      <c r="I9" s="167"/>
    </row>
    <row r="10" spans="1:9" ht="30" customHeight="1" thickBot="1" x14ac:dyDescent="0.3">
      <c r="A10" s="108" t="s">
        <v>218</v>
      </c>
      <c r="B10" s="3" t="s">
        <v>182</v>
      </c>
      <c r="C10" s="3" t="s">
        <v>171</v>
      </c>
      <c r="D10" s="88"/>
      <c r="E10" s="88"/>
      <c r="F10" s="88"/>
      <c r="G10" s="88"/>
      <c r="H10" s="88"/>
      <c r="I10" s="167"/>
    </row>
    <row r="11" spans="1:9" ht="45.75" customHeight="1" thickBot="1" x14ac:dyDescent="0.3">
      <c r="A11" s="108" t="s">
        <v>219</v>
      </c>
      <c r="B11" s="3" t="s">
        <v>183</v>
      </c>
      <c r="C11" s="3"/>
      <c r="D11" s="88"/>
      <c r="E11" s="88"/>
      <c r="F11" s="88"/>
      <c r="G11" s="88"/>
      <c r="H11" s="88"/>
      <c r="I11" s="160"/>
    </row>
    <row r="12" spans="1:9" ht="39" customHeight="1" thickBot="1" x14ac:dyDescent="0.3">
      <c r="A12" s="108">
        <v>2</v>
      </c>
      <c r="B12" s="3" t="s">
        <v>184</v>
      </c>
      <c r="C12" s="3" t="s">
        <v>19</v>
      </c>
      <c r="D12" s="88"/>
      <c r="E12" s="88"/>
      <c r="F12" s="88"/>
      <c r="G12" s="88"/>
      <c r="H12" s="88"/>
      <c r="I12" s="159" t="s">
        <v>311</v>
      </c>
    </row>
    <row r="13" spans="1:9" ht="30.75" customHeight="1" thickBot="1" x14ac:dyDescent="0.3">
      <c r="A13" s="108">
        <v>3</v>
      </c>
      <c r="B13" s="3" t="s">
        <v>185</v>
      </c>
      <c r="C13" s="3" t="s">
        <v>19</v>
      </c>
      <c r="D13" s="87">
        <f>D14+D15+D16+D17</f>
        <v>0</v>
      </c>
      <c r="E13" s="87">
        <f t="shared" ref="E13:H13" si="0">E14+E15+E16+E17</f>
        <v>0</v>
      </c>
      <c r="F13" s="87">
        <f t="shared" si="0"/>
        <v>0</v>
      </c>
      <c r="G13" s="87">
        <f t="shared" si="0"/>
        <v>0</v>
      </c>
      <c r="H13" s="87">
        <f t="shared" si="0"/>
        <v>0</v>
      </c>
      <c r="I13" s="167"/>
    </row>
    <row r="14" spans="1:9" ht="15.75" thickBot="1" x14ac:dyDescent="0.3">
      <c r="A14" s="20" t="s">
        <v>220</v>
      </c>
      <c r="B14" s="21" t="s">
        <v>186</v>
      </c>
      <c r="C14" s="3" t="s">
        <v>19</v>
      </c>
      <c r="D14" s="87"/>
      <c r="E14" s="87"/>
      <c r="F14" s="87"/>
      <c r="G14" s="87"/>
      <c r="H14" s="87"/>
      <c r="I14" s="167"/>
    </row>
    <row r="15" spans="1:9" ht="26.25" thickBot="1" x14ac:dyDescent="0.3">
      <c r="A15" s="20" t="s">
        <v>221</v>
      </c>
      <c r="B15" s="21" t="s">
        <v>187</v>
      </c>
      <c r="C15" s="3" t="s">
        <v>19</v>
      </c>
      <c r="D15" s="87"/>
      <c r="E15" s="87"/>
      <c r="F15" s="87"/>
      <c r="G15" s="87"/>
      <c r="H15" s="87"/>
      <c r="I15" s="167"/>
    </row>
    <row r="16" spans="1:9" ht="26.25" thickBot="1" x14ac:dyDescent="0.3">
      <c r="A16" s="20" t="s">
        <v>222</v>
      </c>
      <c r="B16" s="21" t="s">
        <v>188</v>
      </c>
      <c r="C16" s="3" t="s">
        <v>19</v>
      </c>
      <c r="D16" s="87"/>
      <c r="E16" s="87"/>
      <c r="F16" s="87"/>
      <c r="G16" s="87"/>
      <c r="H16" s="87"/>
      <c r="I16" s="167"/>
    </row>
    <row r="17" spans="1:9" ht="26.25" thickBot="1" x14ac:dyDescent="0.3">
      <c r="A17" s="20" t="s">
        <v>223</v>
      </c>
      <c r="B17" s="21" t="s">
        <v>189</v>
      </c>
      <c r="C17" s="3" t="s">
        <v>19</v>
      </c>
      <c r="D17" s="87"/>
      <c r="E17" s="87"/>
      <c r="F17" s="87"/>
      <c r="G17" s="87"/>
      <c r="H17" s="87"/>
      <c r="I17" s="160"/>
    </row>
    <row r="18" spans="1:9" ht="26.25" customHeight="1" thickBot="1" x14ac:dyDescent="0.3">
      <c r="A18" s="20">
        <v>4</v>
      </c>
      <c r="B18" s="21" t="s">
        <v>190</v>
      </c>
      <c r="C18" s="3" t="s">
        <v>19</v>
      </c>
      <c r="D18" s="87">
        <f>D19+D20</f>
        <v>0</v>
      </c>
      <c r="E18" s="87">
        <f t="shared" ref="E18:H18" si="1">E19+E20</f>
        <v>0</v>
      </c>
      <c r="F18" s="87">
        <f t="shared" si="1"/>
        <v>0</v>
      </c>
      <c r="G18" s="87">
        <f t="shared" si="1"/>
        <v>0</v>
      </c>
      <c r="H18" s="87">
        <f t="shared" si="1"/>
        <v>0</v>
      </c>
      <c r="I18" s="159" t="s">
        <v>191</v>
      </c>
    </row>
    <row r="19" spans="1:9" ht="15" customHeight="1" thickBot="1" x14ac:dyDescent="0.3">
      <c r="A19" s="20" t="s">
        <v>256</v>
      </c>
      <c r="B19" s="21" t="s">
        <v>188</v>
      </c>
      <c r="C19" s="3" t="s">
        <v>19</v>
      </c>
      <c r="D19" s="87"/>
      <c r="E19" s="87"/>
      <c r="F19" s="87"/>
      <c r="G19" s="87"/>
      <c r="H19" s="87"/>
      <c r="I19" s="167"/>
    </row>
    <row r="20" spans="1:9" ht="15" customHeight="1" thickBot="1" x14ac:dyDescent="0.3">
      <c r="A20" s="20" t="s">
        <v>257</v>
      </c>
      <c r="B20" s="21" t="s">
        <v>192</v>
      </c>
      <c r="C20" s="3" t="s">
        <v>19</v>
      </c>
      <c r="D20" s="88"/>
      <c r="E20" s="88"/>
      <c r="F20" s="88"/>
      <c r="G20" s="88"/>
      <c r="H20" s="88"/>
      <c r="I20" s="160"/>
    </row>
    <row r="21" spans="1:9" ht="29.25" customHeight="1" thickBot="1" x14ac:dyDescent="0.3">
      <c r="A21" s="20">
        <v>5</v>
      </c>
      <c r="B21" s="21" t="s">
        <v>193</v>
      </c>
      <c r="C21" s="3"/>
      <c r="D21" s="88"/>
      <c r="E21" s="88"/>
      <c r="F21" s="88"/>
      <c r="G21" s="88"/>
      <c r="H21" s="88"/>
      <c r="I21" s="159" t="s">
        <v>194</v>
      </c>
    </row>
    <row r="22" spans="1:9" ht="26.25" thickBot="1" x14ac:dyDescent="0.3">
      <c r="A22" s="20" t="s">
        <v>258</v>
      </c>
      <c r="B22" s="21" t="s">
        <v>195</v>
      </c>
      <c r="C22" s="3" t="s">
        <v>196</v>
      </c>
      <c r="D22" s="88"/>
      <c r="E22" s="88"/>
      <c r="F22" s="88"/>
      <c r="G22" s="88"/>
      <c r="H22" s="88"/>
      <c r="I22" s="167"/>
    </row>
    <row r="23" spans="1:9" ht="39" thickBot="1" x14ac:dyDescent="0.3">
      <c r="A23" s="20" t="s">
        <v>259</v>
      </c>
      <c r="B23" s="21" t="s">
        <v>197</v>
      </c>
      <c r="C23" s="3" t="s">
        <v>198</v>
      </c>
      <c r="D23" s="88"/>
      <c r="E23" s="88"/>
      <c r="F23" s="88"/>
      <c r="G23" s="88"/>
      <c r="H23" s="88"/>
      <c r="I23" s="167"/>
    </row>
    <row r="24" spans="1:9" ht="39" thickBot="1" x14ac:dyDescent="0.3">
      <c r="A24" s="20" t="s">
        <v>260</v>
      </c>
      <c r="B24" s="21" t="s">
        <v>199</v>
      </c>
      <c r="C24" s="3" t="s">
        <v>198</v>
      </c>
      <c r="D24" s="88"/>
      <c r="E24" s="88"/>
      <c r="F24" s="88"/>
      <c r="G24" s="88"/>
      <c r="H24" s="88"/>
      <c r="I24" s="167"/>
    </row>
    <row r="25" spans="1:9" ht="26.25" thickBot="1" x14ac:dyDescent="0.3">
      <c r="A25" s="20" t="s">
        <v>261</v>
      </c>
      <c r="B25" s="21" t="s">
        <v>200</v>
      </c>
      <c r="C25" s="3" t="s">
        <v>201</v>
      </c>
      <c r="D25" s="88"/>
      <c r="E25" s="88"/>
      <c r="F25" s="88"/>
      <c r="G25" s="88"/>
      <c r="H25" s="88"/>
      <c r="I25" s="167"/>
    </row>
    <row r="26" spans="1:9" ht="26.25" thickBot="1" x14ac:dyDescent="0.3">
      <c r="A26" s="20" t="s">
        <v>262</v>
      </c>
      <c r="B26" s="21" t="s">
        <v>202</v>
      </c>
      <c r="C26" s="3" t="s">
        <v>201</v>
      </c>
      <c r="D26" s="88"/>
      <c r="E26" s="88"/>
      <c r="F26" s="88"/>
      <c r="G26" s="88"/>
      <c r="H26" s="88"/>
      <c r="I26" s="167"/>
    </row>
    <row r="27" spans="1:9" ht="51.75" thickBot="1" x14ac:dyDescent="0.3">
      <c r="A27" s="108" t="s">
        <v>263</v>
      </c>
      <c r="B27" s="3" t="s">
        <v>203</v>
      </c>
      <c r="C27" s="3" t="s">
        <v>204</v>
      </c>
      <c r="D27" s="88"/>
      <c r="E27" s="88"/>
      <c r="F27" s="88"/>
      <c r="G27" s="88"/>
      <c r="H27" s="88"/>
      <c r="I27" s="167"/>
    </row>
    <row r="28" spans="1:9" ht="26.25" thickBot="1" x14ac:dyDescent="0.3">
      <c r="A28" s="108" t="s">
        <v>264</v>
      </c>
      <c r="B28" s="3" t="s">
        <v>205</v>
      </c>
      <c r="C28" s="3" t="s">
        <v>206</v>
      </c>
      <c r="D28" s="88"/>
      <c r="E28" s="88"/>
      <c r="F28" s="88"/>
      <c r="G28" s="88"/>
      <c r="H28" s="88"/>
      <c r="I28" s="167"/>
    </row>
    <row r="29" spans="1:9" ht="26.25" thickBot="1" x14ac:dyDescent="0.3">
      <c r="A29" s="108" t="s">
        <v>265</v>
      </c>
      <c r="B29" s="3" t="s">
        <v>207</v>
      </c>
      <c r="C29" s="3" t="s">
        <v>206</v>
      </c>
      <c r="D29" s="88"/>
      <c r="E29" s="88"/>
      <c r="F29" s="88"/>
      <c r="G29" s="88"/>
      <c r="H29" s="88"/>
      <c r="I29" s="167"/>
    </row>
    <row r="30" spans="1:9" ht="39" thickBot="1" x14ac:dyDescent="0.3">
      <c r="A30" s="108" t="s">
        <v>266</v>
      </c>
      <c r="B30" s="3" t="s">
        <v>208</v>
      </c>
      <c r="C30" s="3" t="s">
        <v>209</v>
      </c>
      <c r="D30" s="88"/>
      <c r="E30" s="88"/>
      <c r="F30" s="88"/>
      <c r="G30" s="88"/>
      <c r="H30" s="88"/>
      <c r="I30" s="160"/>
    </row>
    <row r="31" spans="1:9" ht="52.5" customHeight="1" thickBot="1" x14ac:dyDescent="0.3">
      <c r="A31" s="108">
        <v>6</v>
      </c>
      <c r="B31" s="3" t="s">
        <v>210</v>
      </c>
      <c r="C31" s="3" t="s">
        <v>211</v>
      </c>
      <c r="D31" s="3"/>
      <c r="E31" s="3"/>
      <c r="F31" s="3"/>
      <c r="G31" s="3"/>
      <c r="H31" s="3"/>
      <c r="I31" s="3" t="s">
        <v>401</v>
      </c>
    </row>
  </sheetData>
  <mergeCells count="12">
    <mergeCell ref="A1:I1"/>
    <mergeCell ref="A2:A3"/>
    <mergeCell ref="B2:B3"/>
    <mergeCell ref="C2:C3"/>
    <mergeCell ref="E2:E3"/>
    <mergeCell ref="F2:H2"/>
    <mergeCell ref="I2:I3"/>
    <mergeCell ref="B4:I4"/>
    <mergeCell ref="I5:I11"/>
    <mergeCell ref="I12:I17"/>
    <mergeCell ref="I18:I20"/>
    <mergeCell ref="I21:I30"/>
  </mergeCells>
  <pageMargins left="0.7" right="0.7" top="0.75" bottom="0.75" header="0.3" footer="0.3"/>
  <pageSetup paperSize="9" scale="59"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0"/>
  <sheetViews>
    <sheetView showWhiteSpace="0" zoomScaleNormal="100" zoomScaleSheetLayoutView="120" zoomScalePageLayoutView="120" workbookViewId="0">
      <selection activeCell="H13" sqref="H13"/>
    </sheetView>
  </sheetViews>
  <sheetFormatPr defaultRowHeight="15" x14ac:dyDescent="0.25"/>
  <cols>
    <col min="1" max="1" width="10.7109375" customWidth="1"/>
    <col min="2" max="2" width="29.28515625" customWidth="1"/>
    <col min="3" max="3" width="17.5703125" customWidth="1"/>
    <col min="4" max="5" width="8.85546875" customWidth="1"/>
    <col min="6" max="6" width="9.140625" customWidth="1"/>
    <col min="7" max="7" width="8.7109375" customWidth="1"/>
    <col min="8" max="8" width="8.85546875" customWidth="1"/>
    <col min="9" max="9" width="72" customWidth="1"/>
    <col min="10" max="10" width="35.42578125" customWidth="1"/>
    <col min="12" max="12" width="20.28515625" customWidth="1"/>
  </cols>
  <sheetData>
    <row r="1" spans="1:12" ht="19.5" thickBot="1" x14ac:dyDescent="0.3">
      <c r="A1" s="155" t="s">
        <v>405</v>
      </c>
      <c r="B1" s="155"/>
      <c r="C1" s="155"/>
      <c r="D1" s="155"/>
      <c r="E1" s="155"/>
      <c r="F1" s="155"/>
      <c r="G1" s="155"/>
      <c r="H1" s="155"/>
      <c r="I1" s="155"/>
    </row>
    <row r="2" spans="1:12" ht="41.25" customHeight="1" thickBot="1" x14ac:dyDescent="0.35">
      <c r="A2" s="185" t="s">
        <v>267</v>
      </c>
      <c r="B2" s="185"/>
      <c r="C2" s="185"/>
      <c r="D2" s="185"/>
      <c r="E2" s="185"/>
      <c r="F2" s="185"/>
      <c r="G2" s="185"/>
      <c r="H2" s="185"/>
      <c r="I2" s="185"/>
      <c r="J2" s="254"/>
      <c r="K2" s="254"/>
      <c r="L2" s="45"/>
    </row>
    <row r="3" spans="1:12" ht="23.25" customHeight="1" thickBot="1" x14ac:dyDescent="0.3">
      <c r="A3" s="168" t="s">
        <v>0</v>
      </c>
      <c r="B3" s="175" t="s">
        <v>1</v>
      </c>
      <c r="C3" s="175" t="s">
        <v>2</v>
      </c>
      <c r="D3" s="85" t="s">
        <v>3</v>
      </c>
      <c r="E3" s="86" t="s">
        <v>404</v>
      </c>
      <c r="F3" s="255" t="s">
        <v>6</v>
      </c>
      <c r="G3" s="256"/>
      <c r="H3" s="257"/>
      <c r="I3" s="175" t="s">
        <v>7</v>
      </c>
      <c r="J3" s="47" t="s">
        <v>334</v>
      </c>
      <c r="K3" s="251"/>
      <c r="L3" s="251"/>
    </row>
    <row r="4" spans="1:12" ht="47.25" customHeight="1" thickBot="1" x14ac:dyDescent="0.3">
      <c r="A4" s="169"/>
      <c r="B4" s="176"/>
      <c r="C4" s="176"/>
      <c r="D4" s="1" t="s">
        <v>4</v>
      </c>
      <c r="E4" s="84" t="s">
        <v>403</v>
      </c>
      <c r="F4" s="1" t="s">
        <v>8</v>
      </c>
      <c r="G4" s="1" t="s">
        <v>9</v>
      </c>
      <c r="H4" s="1" t="s">
        <v>10</v>
      </c>
      <c r="I4" s="176"/>
      <c r="J4" s="46"/>
      <c r="K4" s="251" t="s">
        <v>338</v>
      </c>
      <c r="L4" s="251"/>
    </row>
    <row r="5" spans="1:12" ht="47.25" customHeight="1" thickBot="1" x14ac:dyDescent="0.3">
      <c r="A5" s="101" t="s">
        <v>11</v>
      </c>
      <c r="B5" s="164" t="s">
        <v>12</v>
      </c>
      <c r="C5" s="165"/>
      <c r="D5" s="165"/>
      <c r="E5" s="165"/>
      <c r="F5" s="165"/>
      <c r="G5" s="165"/>
      <c r="H5" s="165"/>
      <c r="I5" s="166"/>
      <c r="J5" s="46"/>
      <c r="K5" s="251" t="s">
        <v>339</v>
      </c>
      <c r="L5" s="251"/>
    </row>
    <row r="6" spans="1:12" ht="144.75" customHeight="1" thickBot="1" x14ac:dyDescent="0.3">
      <c r="A6" s="183">
        <v>1</v>
      </c>
      <c r="B6" s="3" t="s">
        <v>363</v>
      </c>
      <c r="C6" s="3" t="s">
        <v>19</v>
      </c>
      <c r="D6" s="50"/>
      <c r="E6" s="57">
        <f>D6+D14-D15+D16</f>
        <v>0</v>
      </c>
      <c r="F6" s="57">
        <f>E6+E14-E15+E16</f>
        <v>0</v>
      </c>
      <c r="G6" s="57">
        <f>F6+F14-F15+F16</f>
        <v>0</v>
      </c>
      <c r="H6" s="57">
        <f>G6+G14-G15+G16</f>
        <v>0</v>
      </c>
      <c r="I6" s="161" t="s">
        <v>364</v>
      </c>
      <c r="J6" s="46"/>
      <c r="K6" s="251" t="s">
        <v>340</v>
      </c>
      <c r="L6" s="251"/>
    </row>
    <row r="7" spans="1:12" ht="13.5" customHeight="1" thickBot="1" x14ac:dyDescent="0.3">
      <c r="A7" s="187"/>
      <c r="B7" s="3" t="s">
        <v>13</v>
      </c>
      <c r="C7" s="3" t="s">
        <v>14</v>
      </c>
      <c r="D7" s="50"/>
      <c r="E7" s="87" t="e">
        <f>E6/D6*100</f>
        <v>#DIV/0!</v>
      </c>
      <c r="F7" s="87" t="e">
        <f>F6/E6*100</f>
        <v>#DIV/0!</v>
      </c>
      <c r="G7" s="87" t="e">
        <f>G6/F6*100</f>
        <v>#DIV/0!</v>
      </c>
      <c r="H7" s="87" t="e">
        <f>H6/G6*100</f>
        <v>#DIV/0!</v>
      </c>
      <c r="I7" s="162"/>
    </row>
    <row r="8" spans="1:12" ht="15.75" thickBot="1" x14ac:dyDescent="0.3">
      <c r="A8" s="184"/>
      <c r="B8" s="3" t="s">
        <v>15</v>
      </c>
      <c r="C8" s="3"/>
      <c r="D8" s="50"/>
      <c r="E8" s="50"/>
      <c r="F8" s="50"/>
      <c r="G8" s="50"/>
      <c r="H8" s="50"/>
      <c r="I8" s="162"/>
    </row>
    <row r="9" spans="1:12" ht="16.5" thickBot="1" x14ac:dyDescent="0.3">
      <c r="A9" s="183" t="s">
        <v>214</v>
      </c>
      <c r="B9" s="3" t="s">
        <v>16</v>
      </c>
      <c r="C9" s="3" t="s">
        <v>19</v>
      </c>
      <c r="D9" s="50"/>
      <c r="E9" s="57"/>
      <c r="F9" s="57"/>
      <c r="G9" s="57"/>
      <c r="H9" s="57"/>
      <c r="I9" s="162"/>
      <c r="J9" s="252"/>
      <c r="K9" s="253"/>
      <c r="L9" s="45"/>
    </row>
    <row r="10" spans="1:12" ht="14.25" customHeight="1" thickBot="1" x14ac:dyDescent="0.3">
      <c r="A10" s="184"/>
      <c r="B10" s="3" t="s">
        <v>13</v>
      </c>
      <c r="C10" s="3" t="s">
        <v>14</v>
      </c>
      <c r="D10" s="87"/>
      <c r="E10" s="87" t="e">
        <f>E9/D9*100</f>
        <v>#DIV/0!</v>
      </c>
      <c r="F10" s="87" t="e">
        <f>F9/E9*100</f>
        <v>#DIV/0!</v>
      </c>
      <c r="G10" s="87" t="e">
        <f>G9/F9*100</f>
        <v>#DIV/0!</v>
      </c>
      <c r="H10" s="87" t="e">
        <f>H9/G9*100</f>
        <v>#DIV/0!</v>
      </c>
      <c r="I10" s="162"/>
      <c r="J10" s="47" t="s">
        <v>334</v>
      </c>
      <c r="K10" s="251"/>
      <c r="L10" s="251"/>
    </row>
    <row r="11" spans="1:12" ht="48" customHeight="1" thickBot="1" x14ac:dyDescent="0.3">
      <c r="A11" s="183" t="s">
        <v>215</v>
      </c>
      <c r="B11" s="3" t="s">
        <v>17</v>
      </c>
      <c r="C11" s="3" t="s">
        <v>19</v>
      </c>
      <c r="D11" s="57">
        <f t="shared" ref="D11:H11" si="0">D6-D9</f>
        <v>0</v>
      </c>
      <c r="E11" s="57">
        <f t="shared" si="0"/>
        <v>0</v>
      </c>
      <c r="F11" s="57">
        <f t="shared" si="0"/>
        <v>0</v>
      </c>
      <c r="G11" s="57">
        <f t="shared" si="0"/>
        <v>0</v>
      </c>
      <c r="H11" s="57">
        <f t="shared" si="0"/>
        <v>0</v>
      </c>
      <c r="I11" s="162"/>
      <c r="J11" s="46"/>
      <c r="K11" s="251" t="s">
        <v>335</v>
      </c>
      <c r="L11" s="251"/>
    </row>
    <row r="12" spans="1:12" ht="58.5" customHeight="1" thickBot="1" x14ac:dyDescent="0.3">
      <c r="A12" s="184"/>
      <c r="B12" s="3" t="s">
        <v>18</v>
      </c>
      <c r="C12" s="3" t="s">
        <v>14</v>
      </c>
      <c r="D12" s="50"/>
      <c r="E12" s="87" t="e">
        <f>E11/D11*100</f>
        <v>#DIV/0!</v>
      </c>
      <c r="F12" s="87" t="e">
        <f>F11/E11*100</f>
        <v>#DIV/0!</v>
      </c>
      <c r="G12" s="87" t="e">
        <f>G11/F11*100</f>
        <v>#DIV/0!</v>
      </c>
      <c r="H12" s="87" t="e">
        <f>H11/G11*100</f>
        <v>#DIV/0!</v>
      </c>
      <c r="I12" s="163"/>
      <c r="J12" s="46"/>
      <c r="K12" s="251" t="s">
        <v>336</v>
      </c>
      <c r="L12" s="251"/>
    </row>
    <row r="13" spans="1:12" ht="53.25" customHeight="1" thickBot="1" x14ac:dyDescent="0.3">
      <c r="A13" s="111"/>
      <c r="B13" s="50" t="s">
        <v>407</v>
      </c>
      <c r="C13" s="50" t="s">
        <v>19</v>
      </c>
      <c r="D13" s="57">
        <f>(D6+E6)/2</f>
        <v>0</v>
      </c>
      <c r="E13" s="57">
        <f>(E6+F6)/2</f>
        <v>0</v>
      </c>
      <c r="F13" s="57">
        <f>(F6+G6)/2</f>
        <v>0</v>
      </c>
      <c r="G13" s="57">
        <f>(G6+H6)/2</f>
        <v>0</v>
      </c>
      <c r="H13" s="57">
        <f>(H6+(H6+H14-H15+H16))/2</f>
        <v>0</v>
      </c>
      <c r="I13" s="104" t="s">
        <v>408</v>
      </c>
      <c r="J13" s="46"/>
      <c r="K13" s="251" t="s">
        <v>337</v>
      </c>
      <c r="L13" s="251"/>
    </row>
    <row r="14" spans="1:12" ht="153.75" customHeight="1" thickBot="1" x14ac:dyDescent="0.3">
      <c r="A14" s="108">
        <v>2</v>
      </c>
      <c r="B14" s="3" t="s">
        <v>268</v>
      </c>
      <c r="C14" s="3" t="s">
        <v>19</v>
      </c>
      <c r="D14" s="89"/>
      <c r="E14" s="89"/>
      <c r="F14" s="89"/>
      <c r="G14" s="89"/>
      <c r="H14" s="89"/>
      <c r="I14" s="170" t="s">
        <v>365</v>
      </c>
    </row>
    <row r="15" spans="1:12" ht="105" customHeight="1" thickBot="1" x14ac:dyDescent="0.3">
      <c r="A15" s="108">
        <v>3</v>
      </c>
      <c r="B15" s="3" t="s">
        <v>269</v>
      </c>
      <c r="C15" s="3" t="s">
        <v>19</v>
      </c>
      <c r="D15" s="89"/>
      <c r="E15" s="89"/>
      <c r="F15" s="89"/>
      <c r="G15" s="89"/>
      <c r="H15" s="89"/>
      <c r="I15" s="172"/>
    </row>
    <row r="16" spans="1:12" ht="27" customHeight="1" thickBot="1" x14ac:dyDescent="0.3">
      <c r="A16" s="108">
        <v>4</v>
      </c>
      <c r="B16" s="3" t="s">
        <v>341</v>
      </c>
      <c r="C16" s="3" t="s">
        <v>19</v>
      </c>
      <c r="D16" s="89"/>
      <c r="E16" s="89"/>
      <c r="F16" s="89"/>
      <c r="G16" s="89"/>
      <c r="H16" s="89"/>
      <c r="I16" s="21" t="s">
        <v>366</v>
      </c>
    </row>
    <row r="17" spans="1:9" ht="24.75" customHeight="1" thickBot="1" x14ac:dyDescent="0.3">
      <c r="A17" s="108">
        <v>5</v>
      </c>
      <c r="B17" s="3" t="s">
        <v>20</v>
      </c>
      <c r="C17" s="3" t="s">
        <v>21</v>
      </c>
      <c r="D17" s="88"/>
      <c r="E17" s="88" t="e">
        <f>E14/E13*1000</f>
        <v>#DIV/0!</v>
      </c>
      <c r="F17" s="88" t="e">
        <f>F14/F13*1000</f>
        <v>#DIV/0!</v>
      </c>
      <c r="G17" s="88" t="e">
        <f>G14/G13*1000</f>
        <v>#DIV/0!</v>
      </c>
      <c r="H17" s="88" t="e">
        <f>H14/H13*1000</f>
        <v>#DIV/0!</v>
      </c>
      <c r="I17" s="159" t="s">
        <v>270</v>
      </c>
    </row>
    <row r="18" spans="1:9" ht="26.25" customHeight="1" thickBot="1" x14ac:dyDescent="0.3">
      <c r="A18" s="108">
        <v>6</v>
      </c>
      <c r="B18" s="3" t="s">
        <v>22</v>
      </c>
      <c r="C18" s="3" t="s">
        <v>21</v>
      </c>
      <c r="D18" s="88"/>
      <c r="E18" s="88" t="e">
        <f>E15/E13*1000</f>
        <v>#DIV/0!</v>
      </c>
      <c r="F18" s="88" t="e">
        <f>F15/F13*1000</f>
        <v>#DIV/0!</v>
      </c>
      <c r="G18" s="88" t="e">
        <f>G15/G13*1000</f>
        <v>#DIV/0!</v>
      </c>
      <c r="H18" s="88" t="e">
        <f>H15/H13*1000</f>
        <v>#DIV/0!</v>
      </c>
      <c r="I18" s="160"/>
    </row>
    <row r="19" spans="1:9" ht="26.25" customHeight="1" thickBot="1" x14ac:dyDescent="0.3">
      <c r="A19" s="108">
        <v>7</v>
      </c>
      <c r="B19" s="3" t="s">
        <v>23</v>
      </c>
      <c r="C19" s="3" t="s">
        <v>21</v>
      </c>
      <c r="D19" s="88"/>
      <c r="E19" s="88" t="e">
        <f t="shared" ref="E19:H19" si="1">E17-E18</f>
        <v>#DIV/0!</v>
      </c>
      <c r="F19" s="88" t="e">
        <f t="shared" si="1"/>
        <v>#DIV/0!</v>
      </c>
      <c r="G19" s="88" t="e">
        <f t="shared" si="1"/>
        <v>#DIV/0!</v>
      </c>
      <c r="H19" s="88" t="e">
        <f t="shared" si="1"/>
        <v>#DIV/0!</v>
      </c>
      <c r="I19" s="3" t="s">
        <v>406</v>
      </c>
    </row>
    <row r="20" spans="1:9" ht="26.25" thickBot="1" x14ac:dyDescent="0.3">
      <c r="A20" s="108">
        <v>8</v>
      </c>
      <c r="B20" s="3" t="s">
        <v>24</v>
      </c>
      <c r="C20" s="3" t="s">
        <v>21</v>
      </c>
      <c r="D20" s="88"/>
      <c r="E20" s="88" t="e">
        <f>E16/E13*1000</f>
        <v>#DIV/0!</v>
      </c>
      <c r="F20" s="88" t="e">
        <f>F16/F13*1000</f>
        <v>#DIV/0!</v>
      </c>
      <c r="G20" s="88" t="e">
        <f>G16/G13*1000</f>
        <v>#DIV/0!</v>
      </c>
      <c r="H20" s="88" t="e">
        <f>H16/H13*1000</f>
        <v>#DIV/0!</v>
      </c>
      <c r="I20" s="3" t="s">
        <v>25</v>
      </c>
    </row>
  </sheetData>
  <mergeCells count="24">
    <mergeCell ref="J2:K2"/>
    <mergeCell ref="A3:A4"/>
    <mergeCell ref="B3:B4"/>
    <mergeCell ref="C3:C4"/>
    <mergeCell ref="F3:H3"/>
    <mergeCell ref="I3:I4"/>
    <mergeCell ref="K3:L3"/>
    <mergeCell ref="K4:L4"/>
    <mergeCell ref="I14:I15"/>
    <mergeCell ref="I17:I18"/>
    <mergeCell ref="A1:I1"/>
    <mergeCell ref="K12:L12"/>
    <mergeCell ref="K13:L13"/>
    <mergeCell ref="B5:I5"/>
    <mergeCell ref="K5:L5"/>
    <mergeCell ref="A6:A8"/>
    <mergeCell ref="I6:I12"/>
    <mergeCell ref="K6:L6"/>
    <mergeCell ref="A9:A10"/>
    <mergeCell ref="J9:K9"/>
    <mergeCell ref="K10:L10"/>
    <mergeCell ref="A11:A12"/>
    <mergeCell ref="K11:L11"/>
    <mergeCell ref="A2:I2"/>
  </mergeCells>
  <pageMargins left="0.7" right="0.7" top="0.75" bottom="0.75" header="0.3" footer="0.3"/>
  <pageSetup paperSize="9" scale="57" fitToHeight="0" orientation="portrait" r:id="rId1"/>
  <drawing r:id="rId2"/>
  <legacyDrawing r:id="rId3"/>
  <oleObjects>
    <mc:AlternateContent xmlns:mc="http://schemas.openxmlformats.org/markup-compatibility/2006">
      <mc:Choice Requires="x14">
        <oleObject progId="Equation.3" shapeId="14337" r:id="rId4">
          <objectPr defaultSize="0" autoPict="0" r:id="rId5">
            <anchor moveWithCells="1" sizeWithCells="1">
              <from>
                <xdr:col>8</xdr:col>
                <xdr:colOff>4762500</xdr:colOff>
                <xdr:row>7</xdr:row>
                <xdr:rowOff>190500</xdr:rowOff>
              </from>
              <to>
                <xdr:col>9</xdr:col>
                <xdr:colOff>2324100</xdr:colOff>
                <xdr:row>9</xdr:row>
                <xdr:rowOff>19050</xdr:rowOff>
              </to>
            </anchor>
          </objectPr>
        </oleObject>
      </mc:Choice>
      <mc:Fallback>
        <oleObject progId="Equation.3" shapeId="14337" r:id="rId4"/>
      </mc:Fallback>
    </mc:AlternateContent>
    <mc:AlternateContent xmlns:mc="http://schemas.openxmlformats.org/markup-compatibility/2006">
      <mc:Choice Requires="x14">
        <oleObject progId="Equation.3" shapeId="14338" r:id="rId6">
          <objectPr defaultSize="0" autoPict="0" r:id="rId7">
            <anchor moveWithCells="1" sizeWithCells="1">
              <from>
                <xdr:col>9</xdr:col>
                <xdr:colOff>0</xdr:colOff>
                <xdr:row>10</xdr:row>
                <xdr:rowOff>0</xdr:rowOff>
              </from>
              <to>
                <xdr:col>9</xdr:col>
                <xdr:colOff>381000</xdr:colOff>
                <xdr:row>10</xdr:row>
                <xdr:rowOff>238125</xdr:rowOff>
              </to>
            </anchor>
          </objectPr>
        </oleObject>
      </mc:Choice>
      <mc:Fallback>
        <oleObject progId="Equation.3" shapeId="14338" r:id="rId6"/>
      </mc:Fallback>
    </mc:AlternateContent>
    <mc:AlternateContent xmlns:mc="http://schemas.openxmlformats.org/markup-compatibility/2006">
      <mc:Choice Requires="x14">
        <oleObject progId="Equation.3" shapeId="14339" r:id="rId8">
          <objectPr defaultSize="0" autoPict="0" r:id="rId9">
            <anchor moveWithCells="1" sizeWithCells="1">
              <from>
                <xdr:col>9</xdr:col>
                <xdr:colOff>0</xdr:colOff>
                <xdr:row>11</xdr:row>
                <xdr:rowOff>0</xdr:rowOff>
              </from>
              <to>
                <xdr:col>9</xdr:col>
                <xdr:colOff>581025</xdr:colOff>
                <xdr:row>11</xdr:row>
                <xdr:rowOff>228600</xdr:rowOff>
              </to>
            </anchor>
          </objectPr>
        </oleObject>
      </mc:Choice>
      <mc:Fallback>
        <oleObject progId="Equation.3" shapeId="14339" r:id="rId8"/>
      </mc:Fallback>
    </mc:AlternateContent>
    <mc:AlternateContent xmlns:mc="http://schemas.openxmlformats.org/markup-compatibility/2006">
      <mc:Choice Requires="x14">
        <oleObject progId="Equation.3" shapeId="14340" r:id="rId10">
          <objectPr defaultSize="0" autoPict="0" r:id="rId11">
            <anchor moveWithCells="1" sizeWithCells="1">
              <from>
                <xdr:col>9</xdr:col>
                <xdr:colOff>0</xdr:colOff>
                <xdr:row>12</xdr:row>
                <xdr:rowOff>0</xdr:rowOff>
              </from>
              <to>
                <xdr:col>9</xdr:col>
                <xdr:colOff>552450</xdr:colOff>
                <xdr:row>12</xdr:row>
                <xdr:rowOff>228600</xdr:rowOff>
              </to>
            </anchor>
          </objectPr>
        </oleObject>
      </mc:Choice>
      <mc:Fallback>
        <oleObject progId="Equation.3" shapeId="14340" r:id="rId10"/>
      </mc:Fallback>
    </mc:AlternateContent>
    <mc:AlternateContent xmlns:mc="http://schemas.openxmlformats.org/markup-compatibility/2006">
      <mc:Choice Requires="x14">
        <oleObject progId="Equation.3" shapeId="14341" r:id="rId12">
          <objectPr defaultSize="0" autoPict="0" r:id="rId13">
            <anchor moveWithCells="1" sizeWithCells="1">
              <from>
                <xdr:col>9</xdr:col>
                <xdr:colOff>0</xdr:colOff>
                <xdr:row>1</xdr:row>
                <xdr:rowOff>0</xdr:rowOff>
              </from>
              <to>
                <xdr:col>11</xdr:col>
                <xdr:colOff>457200</xdr:colOff>
                <xdr:row>1</xdr:row>
                <xdr:rowOff>238125</xdr:rowOff>
              </to>
            </anchor>
          </objectPr>
        </oleObject>
      </mc:Choice>
      <mc:Fallback>
        <oleObject progId="Equation.3" shapeId="14341" r:id="rId12"/>
      </mc:Fallback>
    </mc:AlternateContent>
    <mc:AlternateContent xmlns:mc="http://schemas.openxmlformats.org/markup-compatibility/2006">
      <mc:Choice Requires="x14">
        <oleObject progId="Equation.3" shapeId="14342" r:id="rId14">
          <objectPr defaultSize="0" autoPict="0" r:id="rId15">
            <anchor moveWithCells="1" sizeWithCells="1">
              <from>
                <xdr:col>9</xdr:col>
                <xdr:colOff>0</xdr:colOff>
                <xdr:row>3</xdr:row>
                <xdr:rowOff>0</xdr:rowOff>
              </from>
              <to>
                <xdr:col>9</xdr:col>
                <xdr:colOff>838200</xdr:colOff>
                <xdr:row>3</xdr:row>
                <xdr:rowOff>485775</xdr:rowOff>
              </to>
            </anchor>
          </objectPr>
        </oleObject>
      </mc:Choice>
      <mc:Fallback>
        <oleObject progId="Equation.3" shapeId="14342" r:id="rId14"/>
      </mc:Fallback>
    </mc:AlternateContent>
    <mc:AlternateContent xmlns:mc="http://schemas.openxmlformats.org/markup-compatibility/2006">
      <mc:Choice Requires="x14">
        <oleObject progId="Equation.3" shapeId="14343" r:id="rId16">
          <objectPr defaultSize="0" autoPict="0" r:id="rId17">
            <anchor moveWithCells="1" sizeWithCells="1">
              <from>
                <xdr:col>9</xdr:col>
                <xdr:colOff>0</xdr:colOff>
                <xdr:row>4</xdr:row>
                <xdr:rowOff>0</xdr:rowOff>
              </from>
              <to>
                <xdr:col>9</xdr:col>
                <xdr:colOff>904875</xdr:colOff>
                <xdr:row>4</xdr:row>
                <xdr:rowOff>238125</xdr:rowOff>
              </to>
            </anchor>
          </objectPr>
        </oleObject>
      </mc:Choice>
      <mc:Fallback>
        <oleObject progId="Equation.3" shapeId="14343" r:id="rId16"/>
      </mc:Fallback>
    </mc:AlternateContent>
    <mc:AlternateContent xmlns:mc="http://schemas.openxmlformats.org/markup-compatibility/2006">
      <mc:Choice Requires="x14">
        <oleObject progId="Equation.3" shapeId="14344" r:id="rId18">
          <objectPr defaultSize="0" autoPict="0" r:id="rId19">
            <anchor moveWithCells="1" sizeWithCells="1">
              <from>
                <xdr:col>9</xdr:col>
                <xdr:colOff>0</xdr:colOff>
                <xdr:row>5</xdr:row>
                <xdr:rowOff>0</xdr:rowOff>
              </from>
              <to>
                <xdr:col>9</xdr:col>
                <xdr:colOff>962025</xdr:colOff>
                <xdr:row>5</xdr:row>
                <xdr:rowOff>238125</xdr:rowOff>
              </to>
            </anchor>
          </objectPr>
        </oleObject>
      </mc:Choice>
      <mc:Fallback>
        <oleObject progId="Equation.3" shapeId="14344" r:id="rId18"/>
      </mc:Fallback>
    </mc:AlternateContent>
    <mc:AlternateContent xmlns:mc="http://schemas.openxmlformats.org/markup-compatibility/2006">
      <mc:Choice Requires="x14">
        <oleObject progId="Equation.3" shapeId="14345" r:id="rId20">
          <objectPr defaultSize="0" autoPict="0" r:id="rId5">
            <anchor moveWithCells="1" sizeWithCells="1">
              <from>
                <xdr:col>8</xdr:col>
                <xdr:colOff>4762500</xdr:colOff>
                <xdr:row>7</xdr:row>
                <xdr:rowOff>190500</xdr:rowOff>
              </from>
              <to>
                <xdr:col>9</xdr:col>
                <xdr:colOff>2324100</xdr:colOff>
                <xdr:row>9</xdr:row>
                <xdr:rowOff>19050</xdr:rowOff>
              </to>
            </anchor>
          </objectPr>
        </oleObject>
      </mc:Choice>
      <mc:Fallback>
        <oleObject progId="Equation.3" shapeId="14345" r:id="rId20"/>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
  <sheetViews>
    <sheetView zoomScale="120" zoomScaleNormal="120" zoomScaleSheetLayoutView="120" zoomScalePageLayoutView="120" workbookViewId="0">
      <selection activeCell="D5" sqref="D5"/>
    </sheetView>
  </sheetViews>
  <sheetFormatPr defaultRowHeight="15" x14ac:dyDescent="0.25"/>
  <cols>
    <col min="1" max="1" width="5.42578125" customWidth="1"/>
    <col min="2" max="2" width="29.28515625" customWidth="1"/>
    <col min="3" max="3" width="17.5703125" customWidth="1"/>
    <col min="4" max="5" width="8.85546875" customWidth="1"/>
    <col min="6" max="6" width="6.42578125" customWidth="1"/>
    <col min="7" max="7" width="6.7109375" customWidth="1"/>
    <col min="8" max="8" width="6.28515625" customWidth="1"/>
    <col min="9" max="9" width="56" customWidth="1"/>
    <col min="10" max="10" width="14.5703125" customWidth="1"/>
  </cols>
  <sheetData>
    <row r="1" spans="1:9" ht="39" customHeight="1" thickBot="1" x14ac:dyDescent="0.35">
      <c r="A1" s="185" t="s">
        <v>298</v>
      </c>
      <c r="B1" s="186"/>
      <c r="C1" s="186"/>
      <c r="D1" s="186"/>
      <c r="E1" s="186"/>
      <c r="F1" s="186"/>
      <c r="G1" s="186"/>
      <c r="H1" s="186"/>
      <c r="I1" s="186"/>
    </row>
    <row r="2" spans="1:9" ht="23.25" customHeight="1" thickBot="1" x14ac:dyDescent="0.3">
      <c r="A2" s="168" t="s">
        <v>0</v>
      </c>
      <c r="B2" s="175" t="s">
        <v>1</v>
      </c>
      <c r="C2" s="175" t="s">
        <v>2</v>
      </c>
      <c r="D2" s="12" t="s">
        <v>3</v>
      </c>
      <c r="E2" s="175" t="s">
        <v>5</v>
      </c>
      <c r="F2" s="255" t="s">
        <v>6</v>
      </c>
      <c r="G2" s="259"/>
      <c r="H2" s="260"/>
      <c r="I2" s="175" t="s">
        <v>7</v>
      </c>
    </row>
    <row r="3" spans="1:9" ht="18" customHeight="1" thickBot="1" x14ac:dyDescent="0.3">
      <c r="A3" s="169"/>
      <c r="B3" s="176"/>
      <c r="C3" s="176"/>
      <c r="D3" s="1" t="s">
        <v>4</v>
      </c>
      <c r="E3" s="176"/>
      <c r="F3" s="1" t="s">
        <v>8</v>
      </c>
      <c r="G3" s="1" t="s">
        <v>9</v>
      </c>
      <c r="H3" s="1" t="s">
        <v>10</v>
      </c>
      <c r="I3" s="176"/>
    </row>
    <row r="4" spans="1:9" ht="15.75" customHeight="1" thickBot="1" x14ac:dyDescent="0.3">
      <c r="A4" s="6" t="s">
        <v>26</v>
      </c>
      <c r="B4" s="164" t="s">
        <v>165</v>
      </c>
      <c r="C4" s="165"/>
      <c r="D4" s="165"/>
      <c r="E4" s="165"/>
      <c r="F4" s="165"/>
      <c r="G4" s="165"/>
      <c r="H4" s="165"/>
      <c r="I4" s="166"/>
    </row>
    <row r="5" spans="1:9" ht="140.25" customHeight="1" thickBot="1" x14ac:dyDescent="0.3">
      <c r="A5" s="108">
        <v>1</v>
      </c>
      <c r="B5" s="3" t="s">
        <v>166</v>
      </c>
      <c r="C5" s="3" t="s">
        <v>19</v>
      </c>
      <c r="D5" s="3"/>
      <c r="E5" s="3"/>
      <c r="F5" s="3"/>
      <c r="G5" s="3"/>
      <c r="H5" s="3"/>
      <c r="I5" s="8" t="s">
        <v>167</v>
      </c>
    </row>
    <row r="6" spans="1:9" ht="152.25" customHeight="1" thickBot="1" x14ac:dyDescent="0.3">
      <c r="A6" s="108" t="s">
        <v>271</v>
      </c>
      <c r="B6" s="3" t="s">
        <v>168</v>
      </c>
      <c r="C6" s="3" t="s">
        <v>14</v>
      </c>
      <c r="D6" s="3"/>
      <c r="E6" s="3"/>
      <c r="F6" s="3"/>
      <c r="G6" s="3"/>
      <c r="H6" s="23"/>
      <c r="I6" s="99" t="s">
        <v>326</v>
      </c>
    </row>
    <row r="7" spans="1:9" ht="65.25" customHeight="1" thickBot="1" x14ac:dyDescent="0.3">
      <c r="A7" s="108" t="s">
        <v>272</v>
      </c>
      <c r="B7" s="3" t="s">
        <v>169</v>
      </c>
      <c r="C7" s="3" t="s">
        <v>19</v>
      </c>
      <c r="D7" s="3"/>
      <c r="E7" s="3"/>
      <c r="F7" s="3"/>
      <c r="G7" s="3"/>
      <c r="H7" s="23"/>
      <c r="I7" s="100"/>
    </row>
    <row r="8" spans="1:9" ht="51.75" customHeight="1" thickBot="1" x14ac:dyDescent="0.3">
      <c r="A8" s="108" t="s">
        <v>273</v>
      </c>
      <c r="B8" s="3" t="s">
        <v>170</v>
      </c>
      <c r="C8" s="3" t="s">
        <v>171</v>
      </c>
      <c r="D8" s="3"/>
      <c r="E8" s="3"/>
      <c r="F8" s="3"/>
      <c r="G8" s="3"/>
      <c r="H8" s="3"/>
      <c r="I8" s="3" t="s">
        <v>330</v>
      </c>
    </row>
    <row r="9" spans="1:9" s="51" customFormat="1" ht="27" customHeight="1" thickBot="1" x14ac:dyDescent="0.3">
      <c r="A9" s="49" t="s">
        <v>274</v>
      </c>
      <c r="B9" s="50" t="s">
        <v>172</v>
      </c>
      <c r="C9" s="50" t="s">
        <v>171</v>
      </c>
      <c r="D9" s="50"/>
      <c r="E9" s="50"/>
      <c r="F9" s="50"/>
      <c r="G9" s="50"/>
      <c r="H9" s="50"/>
      <c r="I9" s="226" t="s">
        <v>367</v>
      </c>
    </row>
    <row r="10" spans="1:9" s="51" customFormat="1" ht="24" customHeight="1" thickBot="1" x14ac:dyDescent="0.3">
      <c r="A10" s="49" t="s">
        <v>258</v>
      </c>
      <c r="B10" s="50" t="s">
        <v>173</v>
      </c>
      <c r="C10" s="50" t="s">
        <v>171</v>
      </c>
      <c r="D10" s="50"/>
      <c r="E10" s="50"/>
      <c r="F10" s="50"/>
      <c r="G10" s="50"/>
      <c r="H10" s="50"/>
      <c r="I10" s="258"/>
    </row>
    <row r="11" spans="1:9" s="51" customFormat="1" ht="27" customHeight="1" thickBot="1" x14ac:dyDescent="0.3">
      <c r="A11" s="49" t="s">
        <v>259</v>
      </c>
      <c r="B11" s="50" t="s">
        <v>174</v>
      </c>
      <c r="C11" s="50" t="s">
        <v>171</v>
      </c>
      <c r="D11" s="50"/>
      <c r="E11" s="50"/>
      <c r="F11" s="50"/>
      <c r="G11" s="50"/>
      <c r="H11" s="50"/>
      <c r="I11" s="227"/>
    </row>
    <row r="12" spans="1:9" s="51" customFormat="1" ht="147.75" customHeight="1" thickBot="1" x14ac:dyDescent="0.3">
      <c r="A12" s="49" t="s">
        <v>308</v>
      </c>
      <c r="B12" s="53" t="s">
        <v>368</v>
      </c>
      <c r="C12" s="54" t="s">
        <v>19</v>
      </c>
      <c r="D12" s="54"/>
      <c r="E12" s="54"/>
      <c r="F12" s="54"/>
      <c r="G12" s="54"/>
      <c r="H12" s="54"/>
      <c r="I12" s="53" t="s">
        <v>369</v>
      </c>
    </row>
    <row r="13" spans="1:9" s="51" customFormat="1" ht="183.75" customHeight="1" thickBot="1" x14ac:dyDescent="0.3">
      <c r="A13" s="49" t="s">
        <v>309</v>
      </c>
      <c r="B13" s="56" t="s">
        <v>370</v>
      </c>
      <c r="C13" s="56" t="s">
        <v>371</v>
      </c>
      <c r="D13" s="56"/>
      <c r="E13" s="56"/>
      <c r="F13" s="56"/>
      <c r="G13" s="56"/>
      <c r="H13" s="56"/>
      <c r="I13" s="56" t="s">
        <v>372</v>
      </c>
    </row>
    <row r="14" spans="1:9" s="51" customFormat="1" ht="116.25" customHeight="1" thickBot="1" x14ac:dyDescent="0.3">
      <c r="A14" s="58" t="s">
        <v>310</v>
      </c>
      <c r="B14" s="56" t="s">
        <v>373</v>
      </c>
      <c r="C14" s="56" t="s">
        <v>34</v>
      </c>
      <c r="D14" s="57"/>
      <c r="E14" s="57">
        <f>E13*E12*12/1000</f>
        <v>0</v>
      </c>
      <c r="F14" s="57">
        <f>F13*F12*12/1000</f>
        <v>0</v>
      </c>
      <c r="G14" s="57">
        <f>G13*G12*12/1000</f>
        <v>0</v>
      </c>
      <c r="H14" s="57">
        <f>H13*H12*12/1000</f>
        <v>0</v>
      </c>
      <c r="I14" s="52" t="s">
        <v>314</v>
      </c>
    </row>
  </sheetData>
  <mergeCells count="9">
    <mergeCell ref="A1:I1"/>
    <mergeCell ref="I2:I3"/>
    <mergeCell ref="B4:I4"/>
    <mergeCell ref="I9:I11"/>
    <mergeCell ref="A2:A3"/>
    <mergeCell ref="B2:B3"/>
    <mergeCell ref="C2:C3"/>
    <mergeCell ref="E2:E3"/>
    <mergeCell ref="F2:H2"/>
  </mergeCells>
  <pageMargins left="0.7" right="0.7" top="0.75" bottom="0.75" header="0.3" footer="0.3"/>
  <pageSetup paperSize="9" scale="6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4"/>
  <sheetViews>
    <sheetView topLeftCell="A7" zoomScale="120" zoomScaleNormal="120" zoomScaleSheetLayoutView="120" zoomScalePageLayoutView="120" workbookViewId="0">
      <selection activeCell="G15" sqref="G15"/>
    </sheetView>
  </sheetViews>
  <sheetFormatPr defaultRowHeight="15" x14ac:dyDescent="0.25"/>
  <cols>
    <col min="1" max="1" width="5" customWidth="1"/>
    <col min="2" max="2" width="29.28515625" customWidth="1"/>
    <col min="3" max="3" width="17.5703125" customWidth="1"/>
    <col min="4" max="5" width="8.85546875" customWidth="1"/>
    <col min="6" max="6" width="6.42578125" customWidth="1"/>
    <col min="7" max="7" width="6.7109375" customWidth="1"/>
    <col min="8" max="8" width="6.28515625" customWidth="1"/>
    <col min="9" max="9" width="56" customWidth="1"/>
    <col min="10" max="10" width="14.5703125" customWidth="1"/>
  </cols>
  <sheetData>
    <row r="1" spans="1:9" ht="42" customHeight="1" thickBot="1" x14ac:dyDescent="0.35">
      <c r="A1" s="185" t="s">
        <v>298</v>
      </c>
      <c r="B1" s="186"/>
      <c r="C1" s="186"/>
      <c r="D1" s="186"/>
      <c r="E1" s="186"/>
      <c r="F1" s="186"/>
      <c r="G1" s="186"/>
      <c r="H1" s="186"/>
      <c r="I1" s="186"/>
    </row>
    <row r="2" spans="1:9" ht="18" customHeight="1" thickBot="1" x14ac:dyDescent="0.3">
      <c r="A2" s="197" t="s">
        <v>0</v>
      </c>
      <c r="B2" s="199" t="s">
        <v>1</v>
      </c>
      <c r="C2" s="199" t="s">
        <v>2</v>
      </c>
      <c r="D2" s="59" t="s">
        <v>3</v>
      </c>
      <c r="E2" s="199" t="s">
        <v>374</v>
      </c>
      <c r="F2" s="180" t="s">
        <v>6</v>
      </c>
      <c r="G2" s="188"/>
      <c r="H2" s="189"/>
      <c r="I2" s="199" t="s">
        <v>7</v>
      </c>
    </row>
    <row r="3" spans="1:9" ht="18.75" customHeight="1" thickBot="1" x14ac:dyDescent="0.3">
      <c r="A3" s="198"/>
      <c r="B3" s="200"/>
      <c r="C3" s="200"/>
      <c r="D3" s="60" t="s">
        <v>4</v>
      </c>
      <c r="E3" s="200"/>
      <c r="F3" s="60" t="s">
        <v>8</v>
      </c>
      <c r="G3" s="60" t="s">
        <v>9</v>
      </c>
      <c r="H3" s="60" t="s">
        <v>10</v>
      </c>
      <c r="I3" s="200"/>
    </row>
    <row r="4" spans="1:9" ht="18" customHeight="1" thickBot="1" x14ac:dyDescent="0.3">
      <c r="A4" s="61" t="s">
        <v>28</v>
      </c>
      <c r="B4" s="243" t="s">
        <v>29</v>
      </c>
      <c r="C4" s="244"/>
      <c r="D4" s="244"/>
      <c r="E4" s="244"/>
      <c r="F4" s="244"/>
      <c r="G4" s="244"/>
      <c r="H4" s="244"/>
      <c r="I4" s="245"/>
    </row>
    <row r="5" spans="1:9" ht="243" customHeight="1" thickBot="1" x14ac:dyDescent="0.3">
      <c r="A5" s="201">
        <v>1</v>
      </c>
      <c r="B5" s="21" t="s">
        <v>291</v>
      </c>
      <c r="C5" s="56" t="s">
        <v>375</v>
      </c>
      <c r="D5" s="91">
        <f>D8+D11+D57</f>
        <v>0</v>
      </c>
      <c r="E5" s="91">
        <f>E8+E11+E57</f>
        <v>0</v>
      </c>
      <c r="F5" s="91">
        <f t="shared" ref="F5:H5" si="0">F8+F11+F57</f>
        <v>0</v>
      </c>
      <c r="G5" s="91">
        <f t="shared" si="0"/>
        <v>0</v>
      </c>
      <c r="H5" s="91">
        <f t="shared" si="0"/>
        <v>0</v>
      </c>
      <c r="I5" s="161" t="s">
        <v>376</v>
      </c>
    </row>
    <row r="6" spans="1:9" ht="52.5" customHeight="1" thickBot="1" x14ac:dyDescent="0.3">
      <c r="A6" s="202"/>
      <c r="B6" s="21" t="s">
        <v>30</v>
      </c>
      <c r="C6" s="56" t="s">
        <v>31</v>
      </c>
      <c r="D6" s="91"/>
      <c r="E6" s="91" t="e">
        <f>(D8*E9+D11*E12+D57*E58)/D5</f>
        <v>#DIV/0!</v>
      </c>
      <c r="F6" s="91" t="e">
        <f>(E8*F9+E11*F12+E57*F58)/E5</f>
        <v>#DIV/0!</v>
      </c>
      <c r="G6" s="91" t="e">
        <f>(F8*G9+F11*G12+F57*G58)/F5</f>
        <v>#DIV/0!</v>
      </c>
      <c r="H6" s="91" t="e">
        <f>(G8*H9+G11*H12+G57*H58)/G5</f>
        <v>#DIV/0!</v>
      </c>
      <c r="I6" s="162"/>
    </row>
    <row r="7" spans="1:9" ht="54.75" customHeight="1" thickBot="1" x14ac:dyDescent="0.3">
      <c r="A7" s="203"/>
      <c r="B7" s="62" t="s">
        <v>32</v>
      </c>
      <c r="C7" s="56" t="s">
        <v>33</v>
      </c>
      <c r="D7" s="91"/>
      <c r="E7" s="91" t="e">
        <f>E5/D5/E6*10000</f>
        <v>#DIV/0!</v>
      </c>
      <c r="F7" s="91" t="e">
        <f>F5/E5/F6*10000</f>
        <v>#DIV/0!</v>
      </c>
      <c r="G7" s="91" t="e">
        <f>G5/F5/G6*10000</f>
        <v>#DIV/0!</v>
      </c>
      <c r="H7" s="91" t="e">
        <f>H5/G5/H6*10000</f>
        <v>#DIV/0!</v>
      </c>
      <c r="I7" s="163"/>
    </row>
    <row r="8" spans="1:9" ht="79.5" customHeight="1" thickBot="1" x14ac:dyDescent="0.3">
      <c r="A8" s="201" t="s">
        <v>271</v>
      </c>
      <c r="B8" s="21" t="s">
        <v>292</v>
      </c>
      <c r="C8" s="56" t="s">
        <v>312</v>
      </c>
      <c r="D8" s="90"/>
      <c r="E8" s="90">
        <f>D8*E9*E10/10000</f>
        <v>0</v>
      </c>
      <c r="F8" s="90">
        <f>E8*F9*F10/10000</f>
        <v>0</v>
      </c>
      <c r="G8" s="90">
        <f>F8*G9*G10/10000</f>
        <v>0</v>
      </c>
      <c r="H8" s="90">
        <f>G8*H9*H10/10000</f>
        <v>0</v>
      </c>
      <c r="I8" s="161" t="s">
        <v>377</v>
      </c>
    </row>
    <row r="9" spans="1:9" ht="39.75" customHeight="1" thickBot="1" x14ac:dyDescent="0.3">
      <c r="A9" s="202"/>
      <c r="B9" s="62" t="s">
        <v>35</v>
      </c>
      <c r="C9" s="83" t="s">
        <v>36</v>
      </c>
      <c r="D9" s="90"/>
      <c r="E9" s="90"/>
      <c r="F9" s="90"/>
      <c r="G9" s="90"/>
      <c r="H9" s="90"/>
      <c r="I9" s="162"/>
    </row>
    <row r="10" spans="1:9" ht="26.25" thickBot="1" x14ac:dyDescent="0.3">
      <c r="A10" s="203"/>
      <c r="B10" s="21" t="s">
        <v>37</v>
      </c>
      <c r="C10" s="56" t="s">
        <v>33</v>
      </c>
      <c r="D10" s="90"/>
      <c r="E10" s="90"/>
      <c r="F10" s="90"/>
      <c r="G10" s="90"/>
      <c r="H10" s="90"/>
      <c r="I10" s="163"/>
    </row>
    <row r="11" spans="1:9" ht="77.25" customHeight="1" thickBot="1" x14ac:dyDescent="0.3">
      <c r="A11" s="262">
        <v>3</v>
      </c>
      <c r="B11" s="21" t="s">
        <v>38</v>
      </c>
      <c r="C11" s="56" t="s">
        <v>312</v>
      </c>
      <c r="D11" s="90">
        <f>D15+D18+D21+D24+D27+D30+D33+D36+D39+D42+D45+D48+D51+D54</f>
        <v>0</v>
      </c>
      <c r="E11" s="90">
        <f>E15+E18+E21+E24+E27+E30+E33+E36+E39+E42+E45+E48+E51+E54</f>
        <v>0</v>
      </c>
      <c r="F11" s="90">
        <f>F15+F18+F21+F24+F27+F30+F33+F36+F39+F42+F45+F48+F51+F54</f>
        <v>0</v>
      </c>
      <c r="G11" s="90">
        <f>G15+G18+G21+G24+G27+G30+G33+G36+G39+G42+G45+G48+G51+G54</f>
        <v>0</v>
      </c>
      <c r="H11" s="90">
        <f>H15+H18+H21+H24+H27+H30+H33+H36+H39+H42+H45+H48+H51+H54</f>
        <v>0</v>
      </c>
      <c r="I11" s="161" t="s">
        <v>378</v>
      </c>
    </row>
    <row r="12" spans="1:9" ht="51.75" customHeight="1" thickBot="1" x14ac:dyDescent="0.3">
      <c r="A12" s="263"/>
      <c r="B12" s="21" t="s">
        <v>39</v>
      </c>
      <c r="C12" s="56" t="s">
        <v>31</v>
      </c>
      <c r="D12" s="90"/>
      <c r="E12" s="90" t="e">
        <f>(D15*E16+D18*E19+D21*E22+D24*E25+D27*E28+D30*E31+D33*E34+D36*E37+D39*E40+D42*E43+D45*E46+D48*E49+D51*E52+D54*E55)/D11</f>
        <v>#DIV/0!</v>
      </c>
      <c r="F12" s="90" t="e">
        <f>(E15*F16+E18*F19+E21*F22+E24*F25+E27*F28+E30*F31+E33*F34+E36*F37+E39*F40+E42*F43+E45*F46+E48*F49+E51*F52+E54*F55)/E11</f>
        <v>#DIV/0!</v>
      </c>
      <c r="G12" s="90" t="e">
        <f>(F15*G16+F18*G19+F21*G22+F24*G25+F27*G28+F30*G31+F33*G34+F36*G37+F39*G40+F42*G43+F45*G46+F48*G49+F51*G52+F54*G55)/F11</f>
        <v>#DIV/0!</v>
      </c>
      <c r="H12" s="90" t="e">
        <f>(G15*H16+G18*H19+G21*H22+G24*H25+G27*H28+G30*H31+G33*H34+G36*H37+G39*H40+G42*H43+G45*H46+G48*H49+G51*H52+G54*H55)/G11</f>
        <v>#DIV/0!</v>
      </c>
      <c r="I12" s="162"/>
    </row>
    <row r="13" spans="1:9" ht="26.25" customHeight="1" thickBot="1" x14ac:dyDescent="0.3">
      <c r="A13" s="264"/>
      <c r="B13" s="21" t="s">
        <v>37</v>
      </c>
      <c r="C13" s="56" t="s">
        <v>33</v>
      </c>
      <c r="D13" s="90"/>
      <c r="E13" s="90" t="e">
        <f>E11/D11/E12*10000</f>
        <v>#DIV/0!</v>
      </c>
      <c r="F13" s="90" t="e">
        <f>F11/E11/F12*10000</f>
        <v>#DIV/0!</v>
      </c>
      <c r="G13" s="90" t="e">
        <f>G11/F11/G12*10000</f>
        <v>#DIV/0!</v>
      </c>
      <c r="H13" s="90" t="e">
        <f>H11/G11/H12*10000</f>
        <v>#DIV/0!</v>
      </c>
      <c r="I13" s="162"/>
    </row>
    <row r="14" spans="1:9" ht="12.75" customHeight="1" thickBot="1" x14ac:dyDescent="0.3">
      <c r="A14" s="108"/>
      <c r="B14" s="21" t="s">
        <v>15</v>
      </c>
      <c r="C14" s="21"/>
      <c r="D14" s="92"/>
      <c r="E14" s="92"/>
      <c r="F14" s="92"/>
      <c r="G14" s="92"/>
      <c r="H14" s="92"/>
      <c r="I14" s="102"/>
    </row>
    <row r="15" spans="1:9" ht="39" customHeight="1" thickBot="1" x14ac:dyDescent="0.3">
      <c r="A15" s="183" t="s">
        <v>220</v>
      </c>
      <c r="B15" s="21" t="s">
        <v>40</v>
      </c>
      <c r="C15" s="21" t="s">
        <v>312</v>
      </c>
      <c r="D15" s="92"/>
      <c r="E15" s="90">
        <f>D15*E16*E17/10000</f>
        <v>0</v>
      </c>
      <c r="F15" s="90">
        <f>E15*F16*F17/10000</f>
        <v>0</v>
      </c>
      <c r="G15" s="90">
        <f>F15*G16*G17/10000</f>
        <v>0</v>
      </c>
      <c r="H15" s="90">
        <f>G15*H16*H17/10000</f>
        <v>0</v>
      </c>
      <c r="I15" s="170" t="s">
        <v>379</v>
      </c>
    </row>
    <row r="16" spans="1:9" ht="53.25" customHeight="1" thickBot="1" x14ac:dyDescent="0.3">
      <c r="A16" s="187"/>
      <c r="B16" s="21" t="s">
        <v>39</v>
      </c>
      <c r="C16" s="21" t="s">
        <v>31</v>
      </c>
      <c r="D16" s="90"/>
      <c r="E16" s="90"/>
      <c r="F16" s="90"/>
      <c r="G16" s="90"/>
      <c r="H16" s="90"/>
      <c r="I16" s="171"/>
    </row>
    <row r="17" spans="1:9" ht="27" customHeight="1" thickBot="1" x14ac:dyDescent="0.3">
      <c r="A17" s="184"/>
      <c r="B17" s="21" t="s">
        <v>37</v>
      </c>
      <c r="C17" s="21" t="s">
        <v>33</v>
      </c>
      <c r="D17" s="90"/>
      <c r="E17" s="90"/>
      <c r="F17" s="90"/>
      <c r="G17" s="90"/>
      <c r="H17" s="90"/>
      <c r="I17" s="171"/>
    </row>
    <row r="18" spans="1:9" ht="27.75" customHeight="1" thickBot="1" x14ac:dyDescent="0.3">
      <c r="A18" s="183" t="s">
        <v>221</v>
      </c>
      <c r="B18" s="21" t="s">
        <v>299</v>
      </c>
      <c r="C18" s="21" t="s">
        <v>312</v>
      </c>
      <c r="D18" s="92"/>
      <c r="E18" s="90">
        <f>D18*E19*E20/10000</f>
        <v>0</v>
      </c>
      <c r="F18" s="90">
        <f>E18*F19*F20/10000</f>
        <v>0</v>
      </c>
      <c r="G18" s="90">
        <f>F18*G19*G20/10000</f>
        <v>0</v>
      </c>
      <c r="H18" s="90">
        <f>G18*H19*H20/10000</f>
        <v>0</v>
      </c>
      <c r="I18" s="171"/>
    </row>
    <row r="19" spans="1:9" ht="51" customHeight="1" thickBot="1" x14ac:dyDescent="0.3">
      <c r="A19" s="187"/>
      <c r="B19" s="21" t="s">
        <v>39</v>
      </c>
      <c r="C19" s="21" t="s">
        <v>31</v>
      </c>
      <c r="D19" s="90"/>
      <c r="E19" s="90"/>
      <c r="F19" s="90"/>
      <c r="G19" s="90"/>
      <c r="H19" s="90"/>
      <c r="I19" s="171"/>
    </row>
    <row r="20" spans="1:9" ht="28.5" customHeight="1" thickBot="1" x14ac:dyDescent="0.3">
      <c r="A20" s="184"/>
      <c r="B20" s="21" t="s">
        <v>37</v>
      </c>
      <c r="C20" s="21" t="s">
        <v>33</v>
      </c>
      <c r="D20" s="90"/>
      <c r="E20" s="90"/>
      <c r="F20" s="90"/>
      <c r="G20" s="90"/>
      <c r="H20" s="90"/>
      <c r="I20" s="171"/>
    </row>
    <row r="21" spans="1:9" ht="29.25" customHeight="1" thickBot="1" x14ac:dyDescent="0.3">
      <c r="A21" s="183" t="s">
        <v>222</v>
      </c>
      <c r="B21" s="21" t="s">
        <v>300</v>
      </c>
      <c r="C21" s="21" t="s">
        <v>312</v>
      </c>
      <c r="D21" s="92"/>
      <c r="E21" s="90">
        <f>D21*E22*E23/10000</f>
        <v>0</v>
      </c>
      <c r="F21" s="90">
        <f>E21*F22*F23/10000</f>
        <v>0</v>
      </c>
      <c r="G21" s="90">
        <f>F21*G22*G23/10000</f>
        <v>0</v>
      </c>
      <c r="H21" s="90">
        <f>G21*H22*H23/10000</f>
        <v>0</v>
      </c>
      <c r="I21" s="171"/>
    </row>
    <row r="22" spans="1:9" ht="51.75" thickBot="1" x14ac:dyDescent="0.3">
      <c r="A22" s="187"/>
      <c r="B22" s="21" t="s">
        <v>39</v>
      </c>
      <c r="C22" s="21" t="s">
        <v>31</v>
      </c>
      <c r="D22" s="90"/>
      <c r="E22" s="90"/>
      <c r="F22" s="90"/>
      <c r="G22" s="90"/>
      <c r="H22" s="90"/>
      <c r="I22" s="171"/>
    </row>
    <row r="23" spans="1:9" ht="26.25" customHeight="1" thickBot="1" x14ac:dyDescent="0.3">
      <c r="A23" s="184"/>
      <c r="B23" s="21" t="s">
        <v>37</v>
      </c>
      <c r="C23" s="21" t="s">
        <v>33</v>
      </c>
      <c r="D23" s="90"/>
      <c r="E23" s="90"/>
      <c r="F23" s="90"/>
      <c r="G23" s="90"/>
      <c r="H23" s="90"/>
      <c r="I23" s="171"/>
    </row>
    <row r="24" spans="1:9" ht="26.25" customHeight="1" thickBot="1" x14ac:dyDescent="0.3">
      <c r="A24" s="183" t="s">
        <v>223</v>
      </c>
      <c r="B24" s="21" t="s">
        <v>301</v>
      </c>
      <c r="C24" s="21" t="s">
        <v>312</v>
      </c>
      <c r="D24" s="92"/>
      <c r="E24" s="90">
        <f>D24*E25*E26/10000</f>
        <v>0</v>
      </c>
      <c r="F24" s="90">
        <f>E24*F25*F26/10000</f>
        <v>0</v>
      </c>
      <c r="G24" s="90">
        <f>F24*G25*G26/10000</f>
        <v>0</v>
      </c>
      <c r="H24" s="90">
        <f>G24*H25*H26/10000</f>
        <v>0</v>
      </c>
      <c r="I24" s="171"/>
    </row>
    <row r="25" spans="1:9" ht="51" customHeight="1" thickBot="1" x14ac:dyDescent="0.3">
      <c r="A25" s="187"/>
      <c r="B25" s="21" t="s">
        <v>39</v>
      </c>
      <c r="C25" s="21" t="s">
        <v>31</v>
      </c>
      <c r="D25" s="90"/>
      <c r="E25" s="90"/>
      <c r="F25" s="90"/>
      <c r="G25" s="90"/>
      <c r="H25" s="90"/>
      <c r="I25" s="171"/>
    </row>
    <row r="26" spans="1:9" ht="27" customHeight="1" thickBot="1" x14ac:dyDescent="0.3">
      <c r="A26" s="184"/>
      <c r="B26" s="21" t="s">
        <v>37</v>
      </c>
      <c r="C26" s="21" t="s">
        <v>33</v>
      </c>
      <c r="D26" s="90"/>
      <c r="E26" s="90"/>
      <c r="F26" s="90"/>
      <c r="G26" s="90"/>
      <c r="H26" s="90"/>
      <c r="I26" s="171"/>
    </row>
    <row r="27" spans="1:9" ht="25.5" customHeight="1" thickBot="1" x14ac:dyDescent="0.3">
      <c r="A27" s="183" t="s">
        <v>224</v>
      </c>
      <c r="B27" s="21" t="s">
        <v>41</v>
      </c>
      <c r="C27" s="21" t="s">
        <v>312</v>
      </c>
      <c r="D27" s="92"/>
      <c r="E27" s="90">
        <f>D27*E28*E29/10000</f>
        <v>0</v>
      </c>
      <c r="F27" s="90">
        <f>E27*F28*F29/10000</f>
        <v>0</v>
      </c>
      <c r="G27" s="90">
        <f>F27*G28*G29/10000</f>
        <v>0</v>
      </c>
      <c r="H27" s="90">
        <f>G27*H28*H29/10000</f>
        <v>0</v>
      </c>
      <c r="I27" s="171"/>
    </row>
    <row r="28" spans="1:9" ht="51" customHeight="1" thickBot="1" x14ac:dyDescent="0.3">
      <c r="A28" s="187"/>
      <c r="B28" s="21" t="s">
        <v>39</v>
      </c>
      <c r="C28" s="21" t="s">
        <v>31</v>
      </c>
      <c r="D28" s="90"/>
      <c r="E28" s="90"/>
      <c r="F28" s="90"/>
      <c r="G28" s="90"/>
      <c r="H28" s="90"/>
      <c r="I28" s="171"/>
    </row>
    <row r="29" spans="1:9" ht="27" customHeight="1" thickBot="1" x14ac:dyDescent="0.3">
      <c r="A29" s="184"/>
      <c r="B29" s="21" t="s">
        <v>37</v>
      </c>
      <c r="C29" s="21" t="s">
        <v>33</v>
      </c>
      <c r="D29" s="90"/>
      <c r="E29" s="90"/>
      <c r="F29" s="90"/>
      <c r="G29" s="90"/>
      <c r="H29" s="90"/>
      <c r="I29" s="171"/>
    </row>
    <row r="30" spans="1:9" ht="26.25" customHeight="1" thickBot="1" x14ac:dyDescent="0.3">
      <c r="A30" s="183" t="s">
        <v>225</v>
      </c>
      <c r="B30" s="21" t="s">
        <v>42</v>
      </c>
      <c r="C30" s="21" t="s">
        <v>312</v>
      </c>
      <c r="D30" s="92"/>
      <c r="E30" s="90">
        <f>D30*E31*E32/10000</f>
        <v>0</v>
      </c>
      <c r="F30" s="90">
        <f>E30*F31*F32/10000</f>
        <v>0</v>
      </c>
      <c r="G30" s="90">
        <f>F30*G31*G32/10000</f>
        <v>0</v>
      </c>
      <c r="H30" s="90">
        <f>G30*H31*H32/10000</f>
        <v>0</v>
      </c>
      <c r="I30" s="171"/>
    </row>
    <row r="31" spans="1:9" ht="52.5" customHeight="1" thickBot="1" x14ac:dyDescent="0.3">
      <c r="A31" s="187"/>
      <c r="B31" s="21" t="s">
        <v>39</v>
      </c>
      <c r="C31" s="21" t="s">
        <v>31</v>
      </c>
      <c r="D31" s="90"/>
      <c r="E31" s="90"/>
      <c r="F31" s="90"/>
      <c r="G31" s="90"/>
      <c r="H31" s="90"/>
      <c r="I31" s="171"/>
    </row>
    <row r="32" spans="1:9" ht="30" customHeight="1" thickBot="1" x14ac:dyDescent="0.3">
      <c r="A32" s="184"/>
      <c r="B32" s="21" t="s">
        <v>37</v>
      </c>
      <c r="C32" s="21" t="s">
        <v>33</v>
      </c>
      <c r="D32" s="90"/>
      <c r="E32" s="90"/>
      <c r="F32" s="90"/>
      <c r="G32" s="90"/>
      <c r="H32" s="90"/>
      <c r="I32" s="171"/>
    </row>
    <row r="33" spans="1:9" ht="15.75" customHeight="1" thickBot="1" x14ac:dyDescent="0.3">
      <c r="A33" s="183" t="s">
        <v>226</v>
      </c>
      <c r="B33" s="21" t="s">
        <v>302</v>
      </c>
      <c r="C33" s="21" t="s">
        <v>312</v>
      </c>
      <c r="D33" s="92"/>
      <c r="E33" s="90">
        <f>D33*E34*E35/10000</f>
        <v>0</v>
      </c>
      <c r="F33" s="90">
        <f>E33*F34*F35/10000</f>
        <v>0</v>
      </c>
      <c r="G33" s="90">
        <f>F33*G34*G35/10000</f>
        <v>0</v>
      </c>
      <c r="H33" s="90">
        <f>G33*H34*H35/10000</f>
        <v>0</v>
      </c>
      <c r="I33" s="171"/>
    </row>
    <row r="34" spans="1:9" ht="50.25" customHeight="1" thickBot="1" x14ac:dyDescent="0.3">
      <c r="A34" s="187"/>
      <c r="B34" s="21" t="s">
        <v>39</v>
      </c>
      <c r="C34" s="21" t="s">
        <v>31</v>
      </c>
      <c r="D34" s="90"/>
      <c r="E34" s="90"/>
      <c r="F34" s="90"/>
      <c r="G34" s="90"/>
      <c r="H34" s="90"/>
      <c r="I34" s="171"/>
    </row>
    <row r="35" spans="1:9" ht="27" customHeight="1" thickBot="1" x14ac:dyDescent="0.3">
      <c r="A35" s="184"/>
      <c r="B35" s="21" t="s">
        <v>37</v>
      </c>
      <c r="C35" s="21" t="s">
        <v>33</v>
      </c>
      <c r="D35" s="90"/>
      <c r="E35" s="90"/>
      <c r="F35" s="90"/>
      <c r="G35" s="90"/>
      <c r="H35" s="90"/>
      <c r="I35" s="171"/>
    </row>
    <row r="36" spans="1:9" ht="26.25" customHeight="1" thickBot="1" x14ac:dyDescent="0.3">
      <c r="A36" s="183" t="s">
        <v>227</v>
      </c>
      <c r="B36" s="21" t="s">
        <v>303</v>
      </c>
      <c r="C36" s="21" t="s">
        <v>312</v>
      </c>
      <c r="D36" s="92"/>
      <c r="E36" s="90">
        <f>D36*E37*E38/10000</f>
        <v>0</v>
      </c>
      <c r="F36" s="90">
        <f>E36*F37*F38/10000</f>
        <v>0</v>
      </c>
      <c r="G36" s="90">
        <f>F36*G37*G38/10000</f>
        <v>0</v>
      </c>
      <c r="H36" s="90">
        <f>G36*H37*H38/10000</f>
        <v>0</v>
      </c>
      <c r="I36" s="171"/>
    </row>
    <row r="37" spans="1:9" ht="54.75" customHeight="1" thickBot="1" x14ac:dyDescent="0.3">
      <c r="A37" s="187"/>
      <c r="B37" s="21" t="s">
        <v>39</v>
      </c>
      <c r="C37" s="21" t="s">
        <v>31</v>
      </c>
      <c r="D37" s="90"/>
      <c r="E37" s="90"/>
      <c r="F37" s="90"/>
      <c r="G37" s="90"/>
      <c r="H37" s="90"/>
      <c r="I37" s="171"/>
    </row>
    <row r="38" spans="1:9" ht="27" customHeight="1" thickBot="1" x14ac:dyDescent="0.3">
      <c r="A38" s="184"/>
      <c r="B38" s="21" t="s">
        <v>37</v>
      </c>
      <c r="C38" s="21" t="s">
        <v>33</v>
      </c>
      <c r="D38" s="90"/>
      <c r="E38" s="90"/>
      <c r="F38" s="90"/>
      <c r="G38" s="90"/>
      <c r="H38" s="90"/>
      <c r="I38" s="171"/>
    </row>
    <row r="39" spans="1:9" ht="38.25" customHeight="1" thickBot="1" x14ac:dyDescent="0.3">
      <c r="A39" s="183" t="s">
        <v>228</v>
      </c>
      <c r="B39" s="21" t="s">
        <v>297</v>
      </c>
      <c r="C39" s="21" t="s">
        <v>312</v>
      </c>
      <c r="D39" s="92"/>
      <c r="E39" s="90">
        <f>D39*E40*E41/10000</f>
        <v>0</v>
      </c>
      <c r="F39" s="90">
        <f>E39*F40*F41/10000</f>
        <v>0</v>
      </c>
      <c r="G39" s="90">
        <f>F39*G40*G41/10000</f>
        <v>0</v>
      </c>
      <c r="H39" s="90">
        <f>G39*H40*H41/10000</f>
        <v>0</v>
      </c>
      <c r="I39" s="171"/>
    </row>
    <row r="40" spans="1:9" ht="51.75" thickBot="1" x14ac:dyDescent="0.3">
      <c r="A40" s="187"/>
      <c r="B40" s="21" t="s">
        <v>39</v>
      </c>
      <c r="C40" s="21" t="s">
        <v>31</v>
      </c>
      <c r="D40" s="90"/>
      <c r="E40" s="90"/>
      <c r="F40" s="90"/>
      <c r="G40" s="90"/>
      <c r="H40" s="90"/>
      <c r="I40" s="171"/>
    </row>
    <row r="41" spans="1:9" ht="26.25" customHeight="1" thickBot="1" x14ac:dyDescent="0.3">
      <c r="A41" s="184"/>
      <c r="B41" s="21" t="s">
        <v>37</v>
      </c>
      <c r="C41" s="21" t="s">
        <v>33</v>
      </c>
      <c r="D41" s="90"/>
      <c r="E41" s="90"/>
      <c r="F41" s="90"/>
      <c r="G41" s="90"/>
      <c r="H41" s="90"/>
      <c r="I41" s="171"/>
    </row>
    <row r="42" spans="1:9" ht="39.75" customHeight="1" thickBot="1" x14ac:dyDescent="0.3">
      <c r="A42" s="183" t="s">
        <v>229</v>
      </c>
      <c r="B42" s="21" t="s">
        <v>43</v>
      </c>
      <c r="C42" s="21" t="s">
        <v>312</v>
      </c>
      <c r="D42" s="92"/>
      <c r="E42" s="90">
        <f>D42*E43*E44/10000</f>
        <v>0</v>
      </c>
      <c r="F42" s="90">
        <f>E42*F43*F44/10000</f>
        <v>0</v>
      </c>
      <c r="G42" s="90">
        <f>F42*G43*G44/10000</f>
        <v>0</v>
      </c>
      <c r="H42" s="90">
        <f>G42*H43*H44/10000</f>
        <v>0</v>
      </c>
      <c r="I42" s="171"/>
    </row>
    <row r="43" spans="1:9" ht="51.75" thickBot="1" x14ac:dyDescent="0.3">
      <c r="A43" s="187"/>
      <c r="B43" s="21" t="s">
        <v>39</v>
      </c>
      <c r="C43" s="21" t="s">
        <v>31</v>
      </c>
      <c r="D43" s="90"/>
      <c r="E43" s="90"/>
      <c r="F43" s="90"/>
      <c r="G43" s="90"/>
      <c r="H43" s="90"/>
      <c r="I43" s="171"/>
    </row>
    <row r="44" spans="1:9" ht="25.5" customHeight="1" thickBot="1" x14ac:dyDescent="0.3">
      <c r="A44" s="184"/>
      <c r="B44" s="21" t="s">
        <v>37</v>
      </c>
      <c r="C44" s="21" t="s">
        <v>33</v>
      </c>
      <c r="D44" s="90"/>
      <c r="E44" s="90"/>
      <c r="F44" s="90"/>
      <c r="G44" s="90"/>
      <c r="H44" s="90"/>
      <c r="I44" s="171"/>
    </row>
    <row r="45" spans="1:9" ht="39.75" customHeight="1" thickBot="1" x14ac:dyDescent="0.3">
      <c r="A45" s="183" t="s">
        <v>230</v>
      </c>
      <c r="B45" s="21" t="s">
        <v>44</v>
      </c>
      <c r="C45" s="21" t="s">
        <v>312</v>
      </c>
      <c r="D45" s="92"/>
      <c r="E45" s="90">
        <f>D45*E46*E47/10000</f>
        <v>0</v>
      </c>
      <c r="F45" s="90">
        <f>E45*F46*F47/10000</f>
        <v>0</v>
      </c>
      <c r="G45" s="90">
        <f>F45*G46*G47/10000</f>
        <v>0</v>
      </c>
      <c r="H45" s="90">
        <f>G45*H46*H47/10000</f>
        <v>0</v>
      </c>
      <c r="I45" s="171"/>
    </row>
    <row r="46" spans="1:9" ht="51.75" thickBot="1" x14ac:dyDescent="0.3">
      <c r="A46" s="187"/>
      <c r="B46" s="21" t="s">
        <v>39</v>
      </c>
      <c r="C46" s="21" t="s">
        <v>31</v>
      </c>
      <c r="D46" s="90"/>
      <c r="E46" s="90"/>
      <c r="F46" s="90"/>
      <c r="G46" s="90"/>
      <c r="H46" s="90"/>
      <c r="I46" s="171"/>
    </row>
    <row r="47" spans="1:9" ht="26.25" customHeight="1" thickBot="1" x14ac:dyDescent="0.3">
      <c r="A47" s="184"/>
      <c r="B47" s="21" t="s">
        <v>37</v>
      </c>
      <c r="C47" s="21" t="s">
        <v>33</v>
      </c>
      <c r="D47" s="90"/>
      <c r="E47" s="90"/>
      <c r="F47" s="90"/>
      <c r="G47" s="90"/>
      <c r="H47" s="90"/>
      <c r="I47" s="171"/>
    </row>
    <row r="48" spans="1:9" ht="50.25" customHeight="1" thickBot="1" x14ac:dyDescent="0.3">
      <c r="A48" s="183" t="s">
        <v>231</v>
      </c>
      <c r="B48" s="21" t="s">
        <v>304</v>
      </c>
      <c r="C48" s="21" t="s">
        <v>312</v>
      </c>
      <c r="D48" s="92"/>
      <c r="E48" s="90">
        <f>D48*E49*E50/10000</f>
        <v>0</v>
      </c>
      <c r="F48" s="90">
        <f>E48*F49*F50/10000</f>
        <v>0</v>
      </c>
      <c r="G48" s="90">
        <f>F48*G49*G50/10000</f>
        <v>0</v>
      </c>
      <c r="H48" s="90">
        <f>G48*H49*H50/10000</f>
        <v>0</v>
      </c>
      <c r="I48" s="171"/>
    </row>
    <row r="49" spans="1:9" ht="51.75" customHeight="1" thickBot="1" x14ac:dyDescent="0.3">
      <c r="A49" s="187"/>
      <c r="B49" s="21" t="s">
        <v>39</v>
      </c>
      <c r="C49" s="21" t="s">
        <v>31</v>
      </c>
      <c r="D49" s="90"/>
      <c r="E49" s="90"/>
      <c r="F49" s="90"/>
      <c r="G49" s="90"/>
      <c r="H49" s="90"/>
      <c r="I49" s="171"/>
    </row>
    <row r="50" spans="1:9" ht="28.5" customHeight="1" thickBot="1" x14ac:dyDescent="0.3">
      <c r="A50" s="184"/>
      <c r="B50" s="21" t="s">
        <v>37</v>
      </c>
      <c r="C50" s="21" t="s">
        <v>33</v>
      </c>
      <c r="D50" s="90"/>
      <c r="E50" s="90"/>
      <c r="F50" s="90"/>
      <c r="G50" s="90"/>
      <c r="H50" s="90"/>
      <c r="I50" s="171"/>
    </row>
    <row r="51" spans="1:9" ht="27.75" customHeight="1" thickBot="1" x14ac:dyDescent="0.3">
      <c r="A51" s="183" t="s">
        <v>232</v>
      </c>
      <c r="B51" s="21" t="s">
        <v>305</v>
      </c>
      <c r="C51" s="21" t="s">
        <v>312</v>
      </c>
      <c r="D51" s="92"/>
      <c r="E51" s="90">
        <f>D51*E52*E53/10000</f>
        <v>0</v>
      </c>
      <c r="F51" s="90">
        <f>E51*F52*F53/10000</f>
        <v>0</v>
      </c>
      <c r="G51" s="90">
        <f>F51*G52*G53/10000</f>
        <v>0</v>
      </c>
      <c r="H51" s="90">
        <f>G51*H52*H53/10000</f>
        <v>0</v>
      </c>
      <c r="I51" s="171"/>
    </row>
    <row r="52" spans="1:9" ht="51.75" thickBot="1" x14ac:dyDescent="0.3">
      <c r="A52" s="187"/>
      <c r="B52" s="21" t="s">
        <v>39</v>
      </c>
      <c r="C52" s="21" t="s">
        <v>31</v>
      </c>
      <c r="D52" s="90"/>
      <c r="E52" s="90"/>
      <c r="F52" s="90"/>
      <c r="G52" s="90"/>
      <c r="H52" s="90"/>
      <c r="I52" s="171"/>
    </row>
    <row r="53" spans="1:9" ht="27.75" customHeight="1" thickBot="1" x14ac:dyDescent="0.3">
      <c r="A53" s="184"/>
      <c r="B53" s="21" t="s">
        <v>37</v>
      </c>
      <c r="C53" s="21" t="s">
        <v>33</v>
      </c>
      <c r="D53" s="90"/>
      <c r="E53" s="90"/>
      <c r="F53" s="90"/>
      <c r="G53" s="90"/>
      <c r="H53" s="90"/>
      <c r="I53" s="171"/>
    </row>
    <row r="54" spans="1:9" ht="27" customHeight="1" thickBot="1" x14ac:dyDescent="0.3">
      <c r="A54" s="183" t="s">
        <v>233</v>
      </c>
      <c r="B54" s="21" t="s">
        <v>306</v>
      </c>
      <c r="C54" s="21" t="s">
        <v>312</v>
      </c>
      <c r="D54" s="92"/>
      <c r="E54" s="90">
        <f>D54*E55*E56/10000</f>
        <v>0</v>
      </c>
      <c r="F54" s="90">
        <f>E54*F55*F56/10000</f>
        <v>0</v>
      </c>
      <c r="G54" s="90">
        <f>F54*G55*G56/10000</f>
        <v>0</v>
      </c>
      <c r="H54" s="90">
        <f>G54*H55*H56/10000</f>
        <v>0</v>
      </c>
      <c r="I54" s="171"/>
    </row>
    <row r="55" spans="1:9" ht="49.5" customHeight="1" thickBot="1" x14ac:dyDescent="0.3">
      <c r="A55" s="187"/>
      <c r="B55" s="21" t="s">
        <v>39</v>
      </c>
      <c r="C55" s="21" t="s">
        <v>31</v>
      </c>
      <c r="D55" s="90"/>
      <c r="E55" s="90"/>
      <c r="F55" s="90"/>
      <c r="G55" s="90"/>
      <c r="H55" s="90"/>
      <c r="I55" s="171"/>
    </row>
    <row r="56" spans="1:9" ht="26.25" customHeight="1" thickBot="1" x14ac:dyDescent="0.3">
      <c r="A56" s="184"/>
      <c r="B56" s="21" t="s">
        <v>37</v>
      </c>
      <c r="C56" s="21" t="s">
        <v>33</v>
      </c>
      <c r="D56" s="90"/>
      <c r="E56" s="90"/>
      <c r="F56" s="90"/>
      <c r="G56" s="90"/>
      <c r="H56" s="90"/>
      <c r="I56" s="172"/>
    </row>
    <row r="57" spans="1:9" ht="89.25" customHeight="1" thickBot="1" x14ac:dyDescent="0.3">
      <c r="A57" s="183">
        <v>4</v>
      </c>
      <c r="B57" s="21" t="s">
        <v>45</v>
      </c>
      <c r="C57" s="21" t="s">
        <v>312</v>
      </c>
      <c r="D57" s="92"/>
      <c r="E57" s="90">
        <f>D57*E58*E59/10000</f>
        <v>0</v>
      </c>
      <c r="F57" s="90">
        <f>E57*F58*F59/10000</f>
        <v>0</v>
      </c>
      <c r="G57" s="90">
        <f>F57*G58*G59/10000</f>
        <v>0</v>
      </c>
      <c r="H57" s="90">
        <f>G57*H58*H59/10000</f>
        <v>0</v>
      </c>
      <c r="I57" s="170" t="s">
        <v>380</v>
      </c>
    </row>
    <row r="58" spans="1:9" ht="48.75" customHeight="1" thickBot="1" x14ac:dyDescent="0.3">
      <c r="A58" s="187"/>
      <c r="B58" s="21" t="s">
        <v>39</v>
      </c>
      <c r="C58" s="21" t="s">
        <v>31</v>
      </c>
      <c r="D58" s="90"/>
      <c r="E58" s="90"/>
      <c r="F58" s="90"/>
      <c r="G58" s="90"/>
      <c r="H58" s="90"/>
      <c r="I58" s="171"/>
    </row>
    <row r="59" spans="1:9" ht="27" customHeight="1" thickBot="1" x14ac:dyDescent="0.3">
      <c r="A59" s="184"/>
      <c r="B59" s="21" t="s">
        <v>37</v>
      </c>
      <c r="C59" s="21" t="s">
        <v>33</v>
      </c>
      <c r="D59" s="90"/>
      <c r="E59" s="90"/>
      <c r="F59" s="90"/>
      <c r="G59" s="90"/>
      <c r="H59" s="90"/>
      <c r="I59" s="172"/>
    </row>
    <row r="61" spans="1:9" ht="16.5" customHeight="1" x14ac:dyDescent="0.25"/>
    <row r="62" spans="1:9" ht="42.75" customHeight="1" x14ac:dyDescent="0.25">
      <c r="A62" s="261" t="s">
        <v>212</v>
      </c>
      <c r="B62" s="261"/>
      <c r="C62" s="261"/>
      <c r="D62" s="261"/>
      <c r="E62" s="261"/>
      <c r="F62" s="261"/>
      <c r="G62" s="261"/>
      <c r="H62" s="261"/>
      <c r="I62" s="261"/>
    </row>
    <row r="63" spans="1:9" ht="42.75" customHeight="1" x14ac:dyDescent="0.25">
      <c r="A63" s="261" t="s">
        <v>324</v>
      </c>
      <c r="B63" s="261"/>
      <c r="C63" s="261"/>
      <c r="D63" s="261"/>
      <c r="E63" s="261"/>
      <c r="F63" s="261"/>
      <c r="G63" s="261"/>
      <c r="H63" s="261"/>
      <c r="I63" s="261"/>
    </row>
    <row r="64" spans="1:9" ht="60" customHeight="1" x14ac:dyDescent="0.25">
      <c r="A64" s="261" t="s">
        <v>213</v>
      </c>
      <c r="B64" s="261"/>
      <c r="C64" s="261"/>
      <c r="D64" s="261"/>
      <c r="E64" s="261"/>
      <c r="F64" s="261"/>
      <c r="G64" s="261"/>
      <c r="H64" s="261"/>
      <c r="I64" s="261"/>
    </row>
  </sheetData>
  <mergeCells count="34">
    <mergeCell ref="A11:A13"/>
    <mergeCell ref="I11:I13"/>
    <mergeCell ref="A1:I1"/>
    <mergeCell ref="A2:A3"/>
    <mergeCell ref="B2:B3"/>
    <mergeCell ref="C2:C3"/>
    <mergeCell ref="E2:E3"/>
    <mergeCell ref="F2:H2"/>
    <mergeCell ref="I2:I3"/>
    <mergeCell ref="B4:I4"/>
    <mergeCell ref="A5:A7"/>
    <mergeCell ref="I5:I7"/>
    <mergeCell ref="A8:A10"/>
    <mergeCell ref="I8:I10"/>
    <mergeCell ref="A15:A17"/>
    <mergeCell ref="I15:I56"/>
    <mergeCell ref="A18:A20"/>
    <mergeCell ref="A21:A23"/>
    <mergeCell ref="A24:A26"/>
    <mergeCell ref="A27:A29"/>
    <mergeCell ref="A30:A32"/>
    <mergeCell ref="A33:A35"/>
    <mergeCell ref="A36:A38"/>
    <mergeCell ref="A39:A41"/>
    <mergeCell ref="A42:A44"/>
    <mergeCell ref="A45:A47"/>
    <mergeCell ref="A48:A50"/>
    <mergeCell ref="A51:A53"/>
    <mergeCell ref="A54:A56"/>
    <mergeCell ref="A57:A59"/>
    <mergeCell ref="I57:I59"/>
    <mergeCell ref="A62:I62"/>
    <mergeCell ref="A63:I63"/>
    <mergeCell ref="A64:I64"/>
  </mergeCells>
  <hyperlinks>
    <hyperlink ref="A62" location="_ftnref1" display="_ftnref1"/>
    <hyperlink ref="A63" location="_ftnref2" display="_ftnref2"/>
    <hyperlink ref="A64" location="_ftnref3" display="_ftnref3"/>
    <hyperlink ref="B7" location="_ftn1" display="_ftn1"/>
    <hyperlink ref="B9" location="_ftn2" display="_ftn2"/>
    <hyperlink ref="C9" location="_ftn3" display="_ftn3"/>
  </hyperlinks>
  <pageMargins left="0.7" right="0.7" top="0.75" bottom="0.75" header="0.3" footer="0.3"/>
  <pageSetup paperSize="9" scale="6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topLeftCell="A16" zoomScale="120" zoomScaleNormal="120" zoomScaleSheetLayoutView="120" zoomScalePageLayoutView="120" workbookViewId="0">
      <selection activeCell="A2" sqref="A2:I26"/>
    </sheetView>
  </sheetViews>
  <sheetFormatPr defaultRowHeight="15" x14ac:dyDescent="0.25"/>
  <cols>
    <col min="1" max="1" width="5.28515625" customWidth="1"/>
    <col min="2" max="2" width="29.28515625" customWidth="1"/>
    <col min="3" max="3" width="17.5703125" customWidth="1"/>
    <col min="4" max="5" width="8.85546875" customWidth="1"/>
    <col min="6" max="8" width="8.5703125" customWidth="1"/>
    <col min="9" max="9" width="56" customWidth="1"/>
    <col min="10" max="10" width="14.5703125" customWidth="1"/>
  </cols>
  <sheetData>
    <row r="1" spans="1:9" ht="41.25" customHeight="1" thickBot="1" x14ac:dyDescent="0.35">
      <c r="A1" s="185" t="s">
        <v>298</v>
      </c>
      <c r="B1" s="186"/>
      <c r="C1" s="186"/>
      <c r="D1" s="186"/>
      <c r="E1" s="186"/>
      <c r="F1" s="186"/>
      <c r="G1" s="186"/>
      <c r="H1" s="186"/>
      <c r="I1" s="186"/>
    </row>
    <row r="2" spans="1:9" ht="13.5" customHeight="1" thickBot="1" x14ac:dyDescent="0.3">
      <c r="A2" s="168" t="s">
        <v>0</v>
      </c>
      <c r="B2" s="175" t="s">
        <v>1</v>
      </c>
      <c r="C2" s="175" t="s">
        <v>2</v>
      </c>
      <c r="D2" s="12" t="s">
        <v>3</v>
      </c>
      <c r="E2" s="175" t="s">
        <v>5</v>
      </c>
      <c r="F2" s="255" t="s">
        <v>6</v>
      </c>
      <c r="G2" s="259"/>
      <c r="H2" s="260"/>
      <c r="I2" s="175" t="s">
        <v>7</v>
      </c>
    </row>
    <row r="3" spans="1:9" ht="26.25" customHeight="1" thickBot="1" x14ac:dyDescent="0.3">
      <c r="A3" s="169"/>
      <c r="B3" s="176"/>
      <c r="C3" s="176"/>
      <c r="D3" s="1" t="s">
        <v>4</v>
      </c>
      <c r="E3" s="176"/>
      <c r="F3" s="1" t="s">
        <v>8</v>
      </c>
      <c r="G3" s="1" t="s">
        <v>9</v>
      </c>
      <c r="H3" s="1" t="s">
        <v>10</v>
      </c>
      <c r="I3" s="176"/>
    </row>
    <row r="4" spans="1:9" ht="18" customHeight="1" thickBot="1" x14ac:dyDescent="0.3">
      <c r="A4" s="6" t="s">
        <v>46</v>
      </c>
      <c r="B4" s="164" t="s">
        <v>47</v>
      </c>
      <c r="C4" s="165"/>
      <c r="D4" s="165"/>
      <c r="E4" s="165"/>
      <c r="F4" s="165"/>
      <c r="G4" s="165"/>
      <c r="H4" s="165"/>
      <c r="I4" s="166"/>
    </row>
    <row r="5" spans="1:9" ht="150.75" customHeight="1" thickBot="1" x14ac:dyDescent="0.3">
      <c r="A5" s="183">
        <v>1</v>
      </c>
      <c r="B5" s="3" t="s">
        <v>276</v>
      </c>
      <c r="C5" s="56" t="s">
        <v>312</v>
      </c>
      <c r="D5" s="90">
        <f>D8+D18</f>
        <v>0</v>
      </c>
      <c r="E5" s="90">
        <f>E8+E18</f>
        <v>0</v>
      </c>
      <c r="F5" s="90">
        <f>F8+F18</f>
        <v>0</v>
      </c>
      <c r="G5" s="90">
        <f>G8+G18</f>
        <v>0</v>
      </c>
      <c r="H5" s="90">
        <f>H8+H18</f>
        <v>0</v>
      </c>
      <c r="I5" s="161" t="s">
        <v>381</v>
      </c>
    </row>
    <row r="6" spans="1:9" ht="53.25" customHeight="1" thickBot="1" x14ac:dyDescent="0.3">
      <c r="A6" s="187"/>
      <c r="B6" s="3" t="s">
        <v>39</v>
      </c>
      <c r="C6" s="56" t="s">
        <v>31</v>
      </c>
      <c r="D6" s="90"/>
      <c r="E6" s="90" t="e">
        <f>(D8*E9+D18*E19)/D5</f>
        <v>#DIV/0!</v>
      </c>
      <c r="F6" s="90" t="e">
        <f>(E8*F9+E18*F19)/E5</f>
        <v>#DIV/0!</v>
      </c>
      <c r="G6" s="90" t="e">
        <f>(F8*G9+F18*G19)/F5</f>
        <v>#DIV/0!</v>
      </c>
      <c r="H6" s="90" t="e">
        <f>(G8*H9+G18*H19)/G5</f>
        <v>#DIV/0!</v>
      </c>
      <c r="I6" s="162"/>
    </row>
    <row r="7" spans="1:9" ht="25.5" customHeight="1" thickBot="1" x14ac:dyDescent="0.3">
      <c r="A7" s="184"/>
      <c r="B7" s="3" t="s">
        <v>37</v>
      </c>
      <c r="C7" s="56" t="s">
        <v>33</v>
      </c>
      <c r="D7" s="90"/>
      <c r="E7" s="90" t="e">
        <f>E5/D5/E6*10000</f>
        <v>#DIV/0!</v>
      </c>
      <c r="F7" s="90" t="e">
        <f>F5/E5/F6*10000</f>
        <v>#DIV/0!</v>
      </c>
      <c r="G7" s="90" t="e">
        <f>G5/F5/G6*10000</f>
        <v>#DIV/0!</v>
      </c>
      <c r="H7" s="90" t="e">
        <f>H5/G5/H6*10000</f>
        <v>#DIV/0!</v>
      </c>
      <c r="I7" s="162"/>
    </row>
    <row r="8" spans="1:9" ht="39.75" customHeight="1" thickBot="1" x14ac:dyDescent="0.3">
      <c r="A8" s="183" t="s">
        <v>214</v>
      </c>
      <c r="B8" s="3" t="s">
        <v>277</v>
      </c>
      <c r="C8" s="56" t="s">
        <v>312</v>
      </c>
      <c r="D8" s="90">
        <f>D12+D14+D16</f>
        <v>0</v>
      </c>
      <c r="E8" s="90">
        <f>E12+E14+E16</f>
        <v>0</v>
      </c>
      <c r="F8" s="90">
        <f>F12+F14+F16</f>
        <v>0</v>
      </c>
      <c r="G8" s="90">
        <f>G12+G14+G16</f>
        <v>0</v>
      </c>
      <c r="H8" s="90">
        <f>H12+H14+H16</f>
        <v>0</v>
      </c>
      <c r="I8" s="170" t="s">
        <v>383</v>
      </c>
    </row>
    <row r="9" spans="1:9" ht="51.75" thickBot="1" x14ac:dyDescent="0.3">
      <c r="A9" s="187"/>
      <c r="B9" s="3" t="s">
        <v>39</v>
      </c>
      <c r="C9" s="56" t="s">
        <v>31</v>
      </c>
      <c r="D9" s="90"/>
      <c r="E9" s="90" t="e">
        <f>(D12*E13+D14*E15+D16*E17)/D8</f>
        <v>#DIV/0!</v>
      </c>
      <c r="F9" s="90" t="e">
        <f>(E12*F13+E14*F15+E16*F17)/E8</f>
        <v>#DIV/0!</v>
      </c>
      <c r="G9" s="90" t="e">
        <f>(F12*G13+F14*G15+F16*G17)/F8</f>
        <v>#DIV/0!</v>
      </c>
      <c r="H9" s="90" t="e">
        <f>(G12*H13+G14*H15+G16*H17)/G8</f>
        <v>#DIV/0!</v>
      </c>
      <c r="I9" s="171"/>
    </row>
    <row r="10" spans="1:9" ht="26.25" customHeight="1" thickBot="1" x14ac:dyDescent="0.3">
      <c r="A10" s="184"/>
      <c r="B10" s="3" t="s">
        <v>37</v>
      </c>
      <c r="C10" s="56" t="s">
        <v>33</v>
      </c>
      <c r="D10" s="90"/>
      <c r="E10" s="90"/>
      <c r="F10" s="90"/>
      <c r="G10" s="90"/>
      <c r="H10" s="90"/>
      <c r="I10" s="172"/>
    </row>
    <row r="11" spans="1:9" ht="26.25" customHeight="1" thickBot="1" x14ac:dyDescent="0.3">
      <c r="A11" s="106"/>
      <c r="B11" s="3" t="s">
        <v>343</v>
      </c>
      <c r="C11" s="56"/>
      <c r="D11" s="90"/>
      <c r="E11" s="90"/>
      <c r="F11" s="90"/>
      <c r="G11" s="90"/>
      <c r="H11" s="90"/>
      <c r="I11" s="102"/>
    </row>
    <row r="12" spans="1:9" s="51" customFormat="1" ht="28.5" customHeight="1" thickBot="1" x14ac:dyDescent="0.3">
      <c r="A12" s="64" t="s">
        <v>342</v>
      </c>
      <c r="B12" s="65" t="s">
        <v>344</v>
      </c>
      <c r="C12" s="56" t="s">
        <v>312</v>
      </c>
      <c r="D12" s="90"/>
      <c r="E12" s="90">
        <f>D12*E13*E10/10000</f>
        <v>0</v>
      </c>
      <c r="F12" s="90">
        <f>E12*F13*F10/10000</f>
        <v>0</v>
      </c>
      <c r="G12" s="90">
        <f>F12*G13*G10/10000</f>
        <v>0</v>
      </c>
      <c r="H12" s="90">
        <f>G12*H13*H10/10000</f>
        <v>0</v>
      </c>
      <c r="I12" s="248" t="s">
        <v>382</v>
      </c>
    </row>
    <row r="13" spans="1:9" s="51" customFormat="1" ht="26.25" customHeight="1" thickBot="1" x14ac:dyDescent="0.3">
      <c r="A13" s="64"/>
      <c r="B13" s="65" t="s">
        <v>48</v>
      </c>
      <c r="C13" s="56" t="s">
        <v>33</v>
      </c>
      <c r="D13" s="90"/>
      <c r="E13" s="90"/>
      <c r="F13" s="90"/>
      <c r="G13" s="90"/>
      <c r="H13" s="90"/>
      <c r="I13" s="249"/>
    </row>
    <row r="14" spans="1:9" s="51" customFormat="1" ht="26.25" customHeight="1" thickBot="1" x14ac:dyDescent="0.3">
      <c r="A14" s="64" t="s">
        <v>238</v>
      </c>
      <c r="B14" s="65" t="s">
        <v>345</v>
      </c>
      <c r="C14" s="56" t="s">
        <v>312</v>
      </c>
      <c r="D14" s="90"/>
      <c r="E14" s="90">
        <f>D14*E15*E10/10000</f>
        <v>0</v>
      </c>
      <c r="F14" s="90">
        <f>E14*F15*F10/10000</f>
        <v>0</v>
      </c>
      <c r="G14" s="90">
        <f>F14*G15*G10/10000</f>
        <v>0</v>
      </c>
      <c r="H14" s="90">
        <f>G14*H15*H10/10000</f>
        <v>0</v>
      </c>
      <c r="I14" s="249"/>
    </row>
    <row r="15" spans="1:9" s="51" customFormat="1" ht="26.25" customHeight="1" thickBot="1" x14ac:dyDescent="0.3">
      <c r="A15" s="64"/>
      <c r="B15" s="65" t="s">
        <v>48</v>
      </c>
      <c r="C15" s="56" t="s">
        <v>31</v>
      </c>
      <c r="D15" s="90"/>
      <c r="E15" s="90"/>
      <c r="F15" s="90"/>
      <c r="G15" s="90"/>
      <c r="H15" s="90"/>
      <c r="I15" s="249"/>
    </row>
    <row r="16" spans="1:9" s="51" customFormat="1" ht="42" customHeight="1" thickBot="1" x14ac:dyDescent="0.3">
      <c r="A16" s="64" t="s">
        <v>239</v>
      </c>
      <c r="B16" s="65" t="s">
        <v>346</v>
      </c>
      <c r="C16" s="56" t="s">
        <v>312</v>
      </c>
      <c r="D16" s="90"/>
      <c r="E16" s="90">
        <f>D16*E17*E10/10000</f>
        <v>0</v>
      </c>
      <c r="F16" s="90">
        <f>E16*F17*F10/10000</f>
        <v>0</v>
      </c>
      <c r="G16" s="90">
        <f>F16*G17*G10/10000</f>
        <v>0</v>
      </c>
      <c r="H16" s="90">
        <f>G16*H17*H10/10000</f>
        <v>0</v>
      </c>
      <c r="I16" s="249"/>
    </row>
    <row r="17" spans="1:9" s="51" customFormat="1" ht="26.25" customHeight="1" thickBot="1" x14ac:dyDescent="0.3">
      <c r="A17" s="64"/>
      <c r="B17" s="65" t="s">
        <v>48</v>
      </c>
      <c r="C17" s="56" t="s">
        <v>33</v>
      </c>
      <c r="D17" s="90"/>
      <c r="E17" s="90"/>
      <c r="F17" s="90"/>
      <c r="G17" s="90"/>
      <c r="H17" s="90"/>
      <c r="I17" s="250"/>
    </row>
    <row r="18" spans="1:9" ht="39.75" customHeight="1" thickBot="1" x14ac:dyDescent="0.3">
      <c r="A18" s="183" t="s">
        <v>215</v>
      </c>
      <c r="B18" s="3" t="s">
        <v>279</v>
      </c>
      <c r="C18" s="50" t="s">
        <v>312</v>
      </c>
      <c r="D18" s="90">
        <f>D21+D23+D25</f>
        <v>0</v>
      </c>
      <c r="E18" s="90">
        <f>E21+E23+E25</f>
        <v>0</v>
      </c>
      <c r="F18" s="90">
        <f>F21+F23+F25</f>
        <v>0</v>
      </c>
      <c r="G18" s="90">
        <f>G21+G23+G25</f>
        <v>0</v>
      </c>
      <c r="H18" s="90">
        <f>H21+H23+H25</f>
        <v>0</v>
      </c>
      <c r="I18" s="170" t="s">
        <v>384</v>
      </c>
    </row>
    <row r="19" spans="1:9" ht="51.75" customHeight="1" thickBot="1" x14ac:dyDescent="0.3">
      <c r="A19" s="187"/>
      <c r="B19" s="3" t="s">
        <v>39</v>
      </c>
      <c r="C19" s="50" t="s">
        <v>278</v>
      </c>
      <c r="D19" s="90"/>
      <c r="E19" s="90" t="e">
        <f>(D21*E22+D23*E24+D25*E26)/D18</f>
        <v>#DIV/0!</v>
      </c>
      <c r="F19" s="90" t="e">
        <f>(E21*F22+E23*F24+E25*F26)/E18</f>
        <v>#DIV/0!</v>
      </c>
      <c r="G19" s="90" t="e">
        <f>(F21*G22+F23*G24+F25*G26)/F18</f>
        <v>#DIV/0!</v>
      </c>
      <c r="H19" s="90" t="e">
        <f>(G21*H22+G23*H24+G25*H26)/G18</f>
        <v>#DIV/0!</v>
      </c>
      <c r="I19" s="171"/>
    </row>
    <row r="20" spans="1:9" ht="26.25" thickBot="1" x14ac:dyDescent="0.3">
      <c r="A20" s="184"/>
      <c r="B20" s="3" t="s">
        <v>37</v>
      </c>
      <c r="C20" s="50" t="s">
        <v>33</v>
      </c>
      <c r="D20" s="87"/>
      <c r="E20" s="90"/>
      <c r="F20" s="90"/>
      <c r="G20" s="90"/>
      <c r="H20" s="90"/>
      <c r="I20" s="172"/>
    </row>
    <row r="21" spans="1:9" s="51" customFormat="1" ht="24.75" customHeight="1" thickBot="1" x14ac:dyDescent="0.3">
      <c r="A21" s="246" t="s">
        <v>246</v>
      </c>
      <c r="B21" s="65" t="s">
        <v>344</v>
      </c>
      <c r="C21" s="50" t="s">
        <v>312</v>
      </c>
      <c r="D21" s="87"/>
      <c r="E21" s="90">
        <f>D21*E22*E20/10000</f>
        <v>0</v>
      </c>
      <c r="F21" s="90">
        <f>E21*F22*F20/10000</f>
        <v>0</v>
      </c>
      <c r="G21" s="90">
        <f>F21*G22*G20/10000</f>
        <v>0</v>
      </c>
      <c r="H21" s="90">
        <f>G21*H22*H20/10000</f>
        <v>0</v>
      </c>
      <c r="I21" s="248" t="s">
        <v>385</v>
      </c>
    </row>
    <row r="22" spans="1:9" s="51" customFormat="1" ht="26.25" thickBot="1" x14ac:dyDescent="0.3">
      <c r="A22" s="247"/>
      <c r="B22" s="65" t="s">
        <v>48</v>
      </c>
      <c r="C22" s="50" t="s">
        <v>33</v>
      </c>
      <c r="D22" s="90"/>
      <c r="E22" s="90"/>
      <c r="F22" s="90"/>
      <c r="G22" s="90"/>
      <c r="H22" s="90"/>
      <c r="I22" s="249"/>
    </row>
    <row r="23" spans="1:9" s="51" customFormat="1" ht="26.25" customHeight="1" thickBot="1" x14ac:dyDescent="0.3">
      <c r="A23" s="246" t="s">
        <v>247</v>
      </c>
      <c r="B23" s="65" t="s">
        <v>345</v>
      </c>
      <c r="C23" s="50" t="s">
        <v>312</v>
      </c>
      <c r="D23" s="87"/>
      <c r="E23" s="90">
        <f>D23*E24*E20/10000</f>
        <v>0</v>
      </c>
      <c r="F23" s="90">
        <f>E23*F24*F20/10000</f>
        <v>0</v>
      </c>
      <c r="G23" s="90">
        <f>F23*G24*G20/10000</f>
        <v>0</v>
      </c>
      <c r="H23" s="90">
        <f>G23*H24*H20/10000</f>
        <v>0</v>
      </c>
      <c r="I23" s="249"/>
    </row>
    <row r="24" spans="1:9" s="51" customFormat="1" ht="51" customHeight="1" thickBot="1" x14ac:dyDescent="0.3">
      <c r="A24" s="247"/>
      <c r="B24" s="65" t="s">
        <v>48</v>
      </c>
      <c r="C24" s="50" t="s">
        <v>31</v>
      </c>
      <c r="D24" s="90"/>
      <c r="E24" s="90"/>
      <c r="F24" s="90"/>
      <c r="G24" s="90"/>
      <c r="H24" s="90"/>
      <c r="I24" s="249"/>
    </row>
    <row r="25" spans="1:9" s="51" customFormat="1" ht="41.25" customHeight="1" thickBot="1" x14ac:dyDescent="0.3">
      <c r="A25" s="246" t="s">
        <v>248</v>
      </c>
      <c r="B25" s="65" t="s">
        <v>346</v>
      </c>
      <c r="C25" s="50" t="s">
        <v>312</v>
      </c>
      <c r="D25" s="87"/>
      <c r="E25" s="90">
        <f>D25*E26*E20/10000</f>
        <v>0</v>
      </c>
      <c r="F25" s="90">
        <f>E25*F26*F20/10000</f>
        <v>0</v>
      </c>
      <c r="G25" s="90">
        <f>F25*G26*G20/10000</f>
        <v>0</v>
      </c>
      <c r="H25" s="90">
        <f>G25*H26*H20/10000</f>
        <v>0</v>
      </c>
      <c r="I25" s="249"/>
    </row>
    <row r="26" spans="1:9" s="51" customFormat="1" ht="26.25" thickBot="1" x14ac:dyDescent="0.3">
      <c r="A26" s="247"/>
      <c r="B26" s="65" t="s">
        <v>48</v>
      </c>
      <c r="C26" s="50" t="s">
        <v>33</v>
      </c>
      <c r="D26" s="90"/>
      <c r="E26" s="90"/>
      <c r="F26" s="90"/>
      <c r="G26" s="90"/>
      <c r="H26" s="90"/>
      <c r="I26" s="250"/>
    </row>
    <row r="28" spans="1:9" ht="32.25" customHeight="1" x14ac:dyDescent="0.25">
      <c r="A28" s="261" t="s">
        <v>212</v>
      </c>
      <c r="B28" s="261"/>
      <c r="C28" s="261"/>
      <c r="D28" s="261"/>
      <c r="E28" s="261"/>
      <c r="F28" s="261"/>
      <c r="G28" s="261"/>
      <c r="H28" s="261"/>
      <c r="I28" s="261"/>
    </row>
    <row r="29" spans="1:9" ht="42.75" customHeight="1" x14ac:dyDescent="0.25">
      <c r="A29" s="261" t="s">
        <v>324</v>
      </c>
      <c r="B29" s="261"/>
      <c r="C29" s="261"/>
      <c r="D29" s="261"/>
      <c r="E29" s="261"/>
      <c r="F29" s="261"/>
      <c r="G29" s="261"/>
      <c r="H29" s="261"/>
      <c r="I29" s="261"/>
    </row>
    <row r="30" spans="1:9" ht="60" customHeight="1" x14ac:dyDescent="0.25">
      <c r="A30" s="261" t="s">
        <v>213</v>
      </c>
      <c r="B30" s="261"/>
      <c r="C30" s="261"/>
      <c r="D30" s="261"/>
      <c r="E30" s="261"/>
      <c r="F30" s="261"/>
      <c r="G30" s="261"/>
      <c r="H30" s="261"/>
      <c r="I30" s="261"/>
    </row>
  </sheetData>
  <mergeCells count="22">
    <mergeCell ref="B4:I4"/>
    <mergeCell ref="A5:A7"/>
    <mergeCell ref="I5:I7"/>
    <mergeCell ref="A8:A10"/>
    <mergeCell ref="I8:I10"/>
    <mergeCell ref="A1:I1"/>
    <mergeCell ref="A2:A3"/>
    <mergeCell ref="B2:B3"/>
    <mergeCell ref="C2:C3"/>
    <mergeCell ref="E2:E3"/>
    <mergeCell ref="F2:H2"/>
    <mergeCell ref="I2:I3"/>
    <mergeCell ref="A25:A26"/>
    <mergeCell ref="A28:I28"/>
    <mergeCell ref="A30:I30"/>
    <mergeCell ref="A29:I29"/>
    <mergeCell ref="I12:I17"/>
    <mergeCell ref="A18:A20"/>
    <mergeCell ref="I18:I20"/>
    <mergeCell ref="A21:A22"/>
    <mergeCell ref="I21:I26"/>
    <mergeCell ref="A23:A24"/>
  </mergeCells>
  <hyperlinks>
    <hyperlink ref="A28" location="_ftnref1" display="_ftnref1"/>
    <hyperlink ref="A29" location="_ftnref2" display="_ftnref2"/>
    <hyperlink ref="A30" location="_ftnref3" display="_ftnref3"/>
  </hyperlinks>
  <pageMargins left="0.7" right="0.7" top="0.75" bottom="0.75" header="0.3" footer="0.3"/>
  <pageSetup paperSize="9" scale="4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zoomScale="120" zoomScaleNormal="120" zoomScaleSheetLayoutView="120" zoomScalePageLayoutView="120" workbookViewId="0">
      <selection activeCell="A2" sqref="A2:I38"/>
    </sheetView>
  </sheetViews>
  <sheetFormatPr defaultRowHeight="15" x14ac:dyDescent="0.25"/>
  <cols>
    <col min="1" max="1" width="7" customWidth="1"/>
    <col min="2" max="2" width="29.28515625" customWidth="1"/>
    <col min="3" max="3" width="17.5703125" customWidth="1"/>
    <col min="4" max="5" width="8.85546875" customWidth="1"/>
    <col min="6" max="6" width="6.42578125" customWidth="1"/>
    <col min="7" max="7" width="6.7109375" customWidth="1"/>
    <col min="8" max="8" width="6.28515625" customWidth="1"/>
    <col min="9" max="9" width="56" customWidth="1"/>
    <col min="10" max="10" width="14.5703125" customWidth="1"/>
  </cols>
  <sheetData>
    <row r="1" spans="1:9" ht="43.5" customHeight="1" thickBot="1" x14ac:dyDescent="0.35">
      <c r="A1" s="185" t="s">
        <v>298</v>
      </c>
      <c r="B1" s="186"/>
      <c r="C1" s="186"/>
      <c r="D1" s="186"/>
      <c r="E1" s="186"/>
      <c r="F1" s="186"/>
      <c r="G1" s="186"/>
      <c r="H1" s="186"/>
      <c r="I1" s="186"/>
    </row>
    <row r="2" spans="1:9" ht="22.5" customHeight="1" thickBot="1" x14ac:dyDescent="0.3">
      <c r="A2" s="168" t="s">
        <v>0</v>
      </c>
      <c r="B2" s="175" t="s">
        <v>1</v>
      </c>
      <c r="C2" s="175" t="s">
        <v>2</v>
      </c>
      <c r="D2" s="12" t="s">
        <v>3</v>
      </c>
      <c r="E2" s="175" t="s">
        <v>5</v>
      </c>
      <c r="F2" s="255" t="s">
        <v>6</v>
      </c>
      <c r="G2" s="259"/>
      <c r="H2" s="260"/>
      <c r="I2" s="175" t="s">
        <v>7</v>
      </c>
    </row>
    <row r="3" spans="1:9" ht="15.75" thickBot="1" x14ac:dyDescent="0.3">
      <c r="A3" s="169"/>
      <c r="B3" s="176"/>
      <c r="C3" s="176"/>
      <c r="D3" s="1" t="s">
        <v>4</v>
      </c>
      <c r="E3" s="176"/>
      <c r="F3" s="1" t="s">
        <v>8</v>
      </c>
      <c r="G3" s="1" t="s">
        <v>9</v>
      </c>
      <c r="H3" s="1" t="s">
        <v>10</v>
      </c>
      <c r="I3" s="176"/>
    </row>
    <row r="4" spans="1:9" ht="15.75" customHeight="1" thickBot="1" x14ac:dyDescent="0.3">
      <c r="A4" s="18" t="s">
        <v>49</v>
      </c>
      <c r="B4" s="192" t="s">
        <v>50</v>
      </c>
      <c r="C4" s="193"/>
      <c r="D4" s="193"/>
      <c r="E4" s="193"/>
      <c r="F4" s="193"/>
      <c r="G4" s="193"/>
      <c r="H4" s="193"/>
      <c r="I4" s="194"/>
    </row>
    <row r="5" spans="1:9" ht="26.25" customHeight="1" thickBot="1" x14ac:dyDescent="0.3">
      <c r="A5" s="43">
        <v>1</v>
      </c>
      <c r="B5" s="10" t="s">
        <v>51</v>
      </c>
      <c r="C5" s="10" t="s">
        <v>52</v>
      </c>
      <c r="D5" s="10"/>
      <c r="E5" s="10"/>
      <c r="F5" s="10"/>
      <c r="G5" s="10"/>
      <c r="H5" s="24"/>
      <c r="I5" s="195" t="s">
        <v>386</v>
      </c>
    </row>
    <row r="6" spans="1:9" ht="15.75" thickBot="1" x14ac:dyDescent="0.3">
      <c r="A6" s="43">
        <v>2</v>
      </c>
      <c r="B6" s="10" t="s">
        <v>53</v>
      </c>
      <c r="C6" s="10" t="s">
        <v>52</v>
      </c>
      <c r="D6" s="10"/>
      <c r="E6" s="10"/>
      <c r="F6" s="10"/>
      <c r="G6" s="10"/>
      <c r="H6" s="24"/>
      <c r="I6" s="196"/>
    </row>
    <row r="7" spans="1:9" ht="15.75" thickBot="1" x14ac:dyDescent="0.3">
      <c r="A7" s="43">
        <v>3</v>
      </c>
      <c r="B7" s="10" t="s">
        <v>54</v>
      </c>
      <c r="C7" s="10" t="s">
        <v>52</v>
      </c>
      <c r="D7" s="10"/>
      <c r="E7" s="10"/>
      <c r="F7" s="10"/>
      <c r="G7" s="10"/>
      <c r="H7" s="24"/>
      <c r="I7" s="196"/>
    </row>
    <row r="8" spans="1:9" ht="26.25" thickBot="1" x14ac:dyDescent="0.3">
      <c r="A8" s="43">
        <v>4</v>
      </c>
      <c r="B8" s="10" t="s">
        <v>55</v>
      </c>
      <c r="C8" s="10" t="s">
        <v>52</v>
      </c>
      <c r="D8" s="10"/>
      <c r="E8" s="10"/>
      <c r="F8" s="10"/>
      <c r="G8" s="10"/>
      <c r="H8" s="24"/>
      <c r="I8" s="196"/>
    </row>
    <row r="9" spans="1:9" ht="15.75" thickBot="1" x14ac:dyDescent="0.3">
      <c r="A9" s="43">
        <v>5</v>
      </c>
      <c r="B9" s="10" t="s">
        <v>56</v>
      </c>
      <c r="C9" s="10" t="s">
        <v>52</v>
      </c>
      <c r="D9" s="10"/>
      <c r="E9" s="10"/>
      <c r="F9" s="10"/>
      <c r="G9" s="10"/>
      <c r="H9" s="24"/>
      <c r="I9" s="196"/>
    </row>
    <row r="10" spans="1:9" ht="15.75" thickBot="1" x14ac:dyDescent="0.3">
      <c r="A10" s="43">
        <v>6</v>
      </c>
      <c r="B10" s="10" t="s">
        <v>57</v>
      </c>
      <c r="C10" s="10" t="s">
        <v>58</v>
      </c>
      <c r="D10" s="10"/>
      <c r="E10" s="10"/>
      <c r="F10" s="10"/>
      <c r="G10" s="10"/>
      <c r="H10" s="24"/>
      <c r="I10" s="196"/>
    </row>
    <row r="11" spans="1:9" ht="26.25" thickBot="1" x14ac:dyDescent="0.3">
      <c r="A11" s="43">
        <v>7</v>
      </c>
      <c r="B11" s="10" t="s">
        <v>59</v>
      </c>
      <c r="C11" s="10" t="s">
        <v>52</v>
      </c>
      <c r="D11" s="10"/>
      <c r="E11" s="10"/>
      <c r="F11" s="10"/>
      <c r="G11" s="10"/>
      <c r="H11" s="24"/>
      <c r="I11" s="196"/>
    </row>
    <row r="12" spans="1:9" ht="26.25" thickBot="1" x14ac:dyDescent="0.3">
      <c r="A12" s="43">
        <v>8</v>
      </c>
      <c r="B12" s="10" t="s">
        <v>60</v>
      </c>
      <c r="C12" s="10" t="s">
        <v>52</v>
      </c>
      <c r="D12" s="10"/>
      <c r="E12" s="10"/>
      <c r="F12" s="10"/>
      <c r="G12" s="10"/>
      <c r="H12" s="24"/>
      <c r="I12" s="196"/>
    </row>
    <row r="13" spans="1:9" ht="26.25" thickBot="1" x14ac:dyDescent="0.3">
      <c r="A13" s="43">
        <v>9</v>
      </c>
      <c r="B13" s="10" t="s">
        <v>61</v>
      </c>
      <c r="C13" s="10" t="s">
        <v>52</v>
      </c>
      <c r="D13" s="10"/>
      <c r="E13" s="10"/>
      <c r="F13" s="10"/>
      <c r="G13" s="10"/>
      <c r="H13" s="24"/>
      <c r="I13" s="196"/>
    </row>
    <row r="14" spans="1:9" ht="26.25" thickBot="1" x14ac:dyDescent="0.3">
      <c r="A14" s="43">
        <v>10</v>
      </c>
      <c r="B14" s="10" t="s">
        <v>62</v>
      </c>
      <c r="C14" s="10" t="s">
        <v>52</v>
      </c>
      <c r="D14" s="10"/>
      <c r="E14" s="10"/>
      <c r="F14" s="10"/>
      <c r="G14" s="10"/>
      <c r="H14" s="24"/>
      <c r="I14" s="196"/>
    </row>
    <row r="15" spans="1:9" ht="26.25" thickBot="1" x14ac:dyDescent="0.3">
      <c r="A15" s="43">
        <v>11</v>
      </c>
      <c r="B15" s="10" t="s">
        <v>63</v>
      </c>
      <c r="C15" s="10" t="s">
        <v>52</v>
      </c>
      <c r="D15" s="10"/>
      <c r="E15" s="10"/>
      <c r="F15" s="10"/>
      <c r="G15" s="10"/>
      <c r="H15" s="24"/>
      <c r="I15" s="196"/>
    </row>
    <row r="16" spans="1:9" ht="39" thickBot="1" x14ac:dyDescent="0.3">
      <c r="A16" s="43">
        <v>12</v>
      </c>
      <c r="B16" s="10" t="s">
        <v>64</v>
      </c>
      <c r="C16" s="10" t="s">
        <v>52</v>
      </c>
      <c r="D16" s="10"/>
      <c r="E16" s="10"/>
      <c r="F16" s="10"/>
      <c r="G16" s="10"/>
      <c r="H16" s="24"/>
      <c r="I16" s="196"/>
    </row>
    <row r="17" spans="1:9" ht="39" thickBot="1" x14ac:dyDescent="0.3">
      <c r="A17" s="43">
        <v>13</v>
      </c>
      <c r="B17" s="10" t="s">
        <v>65</v>
      </c>
      <c r="C17" s="10" t="s">
        <v>52</v>
      </c>
      <c r="D17" s="10"/>
      <c r="E17" s="10"/>
      <c r="F17" s="10"/>
      <c r="G17" s="10"/>
      <c r="H17" s="24"/>
      <c r="I17" s="196"/>
    </row>
    <row r="18" spans="1:9" ht="15.75" thickBot="1" x14ac:dyDescent="0.3">
      <c r="A18" s="43">
        <v>17</v>
      </c>
      <c r="B18" s="10" t="s">
        <v>66</v>
      </c>
      <c r="C18" s="10" t="s">
        <v>315</v>
      </c>
      <c r="D18" s="10"/>
      <c r="E18" s="10"/>
      <c r="F18" s="10"/>
      <c r="G18" s="10"/>
      <c r="H18" s="24"/>
      <c r="I18" s="196"/>
    </row>
    <row r="19" spans="1:9" ht="39" thickBot="1" x14ac:dyDescent="0.3">
      <c r="A19" s="43">
        <v>18</v>
      </c>
      <c r="B19" s="10" t="s">
        <v>67</v>
      </c>
      <c r="C19" s="10" t="s">
        <v>315</v>
      </c>
      <c r="D19" s="10"/>
      <c r="E19" s="10"/>
      <c r="F19" s="10"/>
      <c r="G19" s="10"/>
      <c r="H19" s="24"/>
      <c r="I19" s="196"/>
    </row>
    <row r="20" spans="1:9" ht="15.75" thickBot="1" x14ac:dyDescent="0.3">
      <c r="A20" s="43">
        <v>21</v>
      </c>
      <c r="B20" s="10" t="s">
        <v>68</v>
      </c>
      <c r="C20" s="10" t="s">
        <v>317</v>
      </c>
      <c r="D20" s="10"/>
      <c r="E20" s="10"/>
      <c r="F20" s="10"/>
      <c r="G20" s="10"/>
      <c r="H20" s="24"/>
      <c r="I20" s="196"/>
    </row>
    <row r="21" spans="1:9" ht="15.75" thickBot="1" x14ac:dyDescent="0.3">
      <c r="A21" s="43">
        <v>22</v>
      </c>
      <c r="B21" s="10" t="s">
        <v>69</v>
      </c>
      <c r="C21" s="10" t="s">
        <v>316</v>
      </c>
      <c r="D21" s="10"/>
      <c r="E21" s="10"/>
      <c r="F21" s="10"/>
      <c r="G21" s="10"/>
      <c r="H21" s="24"/>
      <c r="I21" s="196"/>
    </row>
    <row r="22" spans="1:9" ht="90" thickBot="1" x14ac:dyDescent="0.3">
      <c r="A22" s="43">
        <v>23</v>
      </c>
      <c r="B22" s="10" t="s">
        <v>70</v>
      </c>
      <c r="C22" s="10" t="s">
        <v>318</v>
      </c>
      <c r="D22" s="10"/>
      <c r="E22" s="10"/>
      <c r="F22" s="10"/>
      <c r="G22" s="10"/>
      <c r="H22" s="24"/>
      <c r="I22" s="196"/>
    </row>
    <row r="23" spans="1:9" ht="15.75" thickBot="1" x14ac:dyDescent="0.3">
      <c r="A23" s="43">
        <v>24</v>
      </c>
      <c r="B23" s="10" t="s">
        <v>71</v>
      </c>
      <c r="C23" s="10" t="s">
        <v>52</v>
      </c>
      <c r="D23" s="10"/>
      <c r="E23" s="10"/>
      <c r="F23" s="10"/>
      <c r="G23" s="10"/>
      <c r="H23" s="24"/>
      <c r="I23" s="196"/>
    </row>
    <row r="24" spans="1:9" ht="15.75" thickBot="1" x14ac:dyDescent="0.3">
      <c r="A24" s="43">
        <v>25</v>
      </c>
      <c r="B24" s="10" t="s">
        <v>72</v>
      </c>
      <c r="C24" s="10" t="s">
        <v>319</v>
      </c>
      <c r="D24" s="10"/>
      <c r="E24" s="10"/>
      <c r="F24" s="10"/>
      <c r="G24" s="10"/>
      <c r="H24" s="24"/>
      <c r="I24" s="196"/>
    </row>
    <row r="25" spans="1:9" ht="15.75" thickBot="1" x14ac:dyDescent="0.3">
      <c r="A25" s="43">
        <v>26</v>
      </c>
      <c r="B25" s="10" t="s">
        <v>73</v>
      </c>
      <c r="C25" s="10" t="s">
        <v>319</v>
      </c>
      <c r="D25" s="10"/>
      <c r="E25" s="10"/>
      <c r="F25" s="10"/>
      <c r="G25" s="10"/>
      <c r="H25" s="24"/>
      <c r="I25" s="196"/>
    </row>
    <row r="26" spans="1:9" ht="15.75" thickBot="1" x14ac:dyDescent="0.3">
      <c r="A26" s="43">
        <v>27</v>
      </c>
      <c r="B26" s="10" t="s">
        <v>74</v>
      </c>
      <c r="C26" s="10" t="s">
        <v>52</v>
      </c>
      <c r="D26" s="10"/>
      <c r="E26" s="10"/>
      <c r="F26" s="10"/>
      <c r="G26" s="10"/>
      <c r="H26" s="24"/>
      <c r="I26" s="196"/>
    </row>
    <row r="27" spans="1:9" ht="15.75" thickBot="1" x14ac:dyDescent="0.3">
      <c r="A27" s="43">
        <v>28</v>
      </c>
      <c r="B27" s="10" t="s">
        <v>75</v>
      </c>
      <c r="C27" s="10" t="s">
        <v>319</v>
      </c>
      <c r="D27" s="10"/>
      <c r="E27" s="10"/>
      <c r="F27" s="10"/>
      <c r="G27" s="10"/>
      <c r="H27" s="24"/>
      <c r="I27" s="196"/>
    </row>
    <row r="28" spans="1:9" ht="39" thickBot="1" x14ac:dyDescent="0.3">
      <c r="A28" s="43">
        <v>29</v>
      </c>
      <c r="B28" s="10" t="s">
        <v>76</v>
      </c>
      <c r="C28" s="10" t="s">
        <v>52</v>
      </c>
      <c r="D28" s="10"/>
      <c r="E28" s="10"/>
      <c r="F28" s="10"/>
      <c r="G28" s="10"/>
      <c r="H28" s="24"/>
      <c r="I28" s="196"/>
    </row>
    <row r="29" spans="1:9" ht="26.25" thickBot="1" x14ac:dyDescent="0.3">
      <c r="A29" s="43">
        <v>30</v>
      </c>
      <c r="B29" s="10" t="s">
        <v>77</v>
      </c>
      <c r="C29" s="10" t="s">
        <v>78</v>
      </c>
      <c r="D29" s="10"/>
      <c r="E29" s="10"/>
      <c r="F29" s="10"/>
      <c r="G29" s="10"/>
      <c r="H29" s="24"/>
      <c r="I29" s="196"/>
    </row>
    <row r="30" spans="1:9" ht="51.75" thickBot="1" x14ac:dyDescent="0.3">
      <c r="A30" s="43">
        <v>31</v>
      </c>
      <c r="B30" s="10" t="s">
        <v>79</v>
      </c>
      <c r="C30" s="10" t="s">
        <v>52</v>
      </c>
      <c r="D30" s="10"/>
      <c r="E30" s="10"/>
      <c r="F30" s="10"/>
      <c r="G30" s="10"/>
      <c r="H30" s="24"/>
      <c r="I30" s="196"/>
    </row>
    <row r="31" spans="1:9" ht="39" thickBot="1" x14ac:dyDescent="0.3">
      <c r="A31" s="43">
        <v>32</v>
      </c>
      <c r="B31" s="10" t="s">
        <v>80</v>
      </c>
      <c r="C31" s="10" t="s">
        <v>320</v>
      </c>
      <c r="D31" s="10"/>
      <c r="E31" s="10"/>
      <c r="F31" s="10"/>
      <c r="G31" s="10"/>
      <c r="H31" s="24"/>
      <c r="I31" s="196"/>
    </row>
    <row r="32" spans="1:9" s="51" customFormat="1" ht="17.25" customHeight="1" thickBot="1" x14ac:dyDescent="0.3">
      <c r="A32" s="58">
        <v>39</v>
      </c>
      <c r="B32" s="56" t="s">
        <v>82</v>
      </c>
      <c r="C32" s="56" t="s">
        <v>81</v>
      </c>
      <c r="D32" s="56"/>
      <c r="E32" s="56"/>
      <c r="F32" s="56"/>
      <c r="G32" s="56"/>
      <c r="H32" s="66"/>
      <c r="I32" s="196"/>
    </row>
    <row r="33" spans="1:9" s="51" customFormat="1" ht="17.25" customHeight="1" thickBot="1" x14ac:dyDescent="0.3">
      <c r="A33" s="67">
        <v>40</v>
      </c>
      <c r="B33" s="56" t="s">
        <v>83</v>
      </c>
      <c r="C33" s="56" t="s">
        <v>321</v>
      </c>
      <c r="D33" s="68"/>
      <c r="E33" s="68">
        <f>E35+E36+E37</f>
        <v>0</v>
      </c>
      <c r="F33" s="68">
        <f>F35+F36+F37</f>
        <v>0</v>
      </c>
      <c r="G33" s="68">
        <f>G35+G36+G37</f>
        <v>0</v>
      </c>
      <c r="H33" s="68">
        <f>H35+H36+H37</f>
        <v>0</v>
      </c>
      <c r="I33" s="196"/>
    </row>
    <row r="34" spans="1:9" s="51" customFormat="1" ht="17.25" customHeight="1" thickBot="1" x14ac:dyDescent="0.3">
      <c r="A34" s="67"/>
      <c r="B34" s="69" t="s">
        <v>85</v>
      </c>
      <c r="C34" s="103"/>
      <c r="D34" s="103"/>
      <c r="E34" s="103"/>
      <c r="F34" s="103"/>
      <c r="G34" s="103"/>
      <c r="H34" s="71"/>
      <c r="I34" s="196"/>
    </row>
    <row r="35" spans="1:9" s="51" customFormat="1" ht="17.25" customHeight="1" thickBot="1" x14ac:dyDescent="0.3">
      <c r="A35" s="67" t="s">
        <v>84</v>
      </c>
      <c r="B35" s="69" t="s">
        <v>86</v>
      </c>
      <c r="C35" s="53" t="s">
        <v>321</v>
      </c>
      <c r="D35" s="53"/>
      <c r="E35" s="53"/>
      <c r="F35" s="53"/>
      <c r="G35" s="53"/>
      <c r="H35" s="53"/>
      <c r="I35" s="196"/>
    </row>
    <row r="36" spans="1:9" s="51" customFormat="1" ht="17.25" customHeight="1" thickBot="1" x14ac:dyDescent="0.3">
      <c r="A36" s="72" t="s">
        <v>87</v>
      </c>
      <c r="B36" s="73" t="s">
        <v>88</v>
      </c>
      <c r="C36" s="73" t="s">
        <v>321</v>
      </c>
      <c r="D36" s="53"/>
      <c r="E36" s="53"/>
      <c r="F36" s="53"/>
      <c r="G36" s="53"/>
      <c r="H36" s="53"/>
      <c r="I36" s="196"/>
    </row>
    <row r="37" spans="1:9" s="51" customFormat="1" ht="17.25" customHeight="1" thickBot="1" x14ac:dyDescent="0.3">
      <c r="A37" s="67" t="s">
        <v>89</v>
      </c>
      <c r="B37" s="69" t="s">
        <v>90</v>
      </c>
      <c r="C37" s="69" t="s">
        <v>321</v>
      </c>
      <c r="D37" s="53"/>
      <c r="E37" s="53"/>
      <c r="F37" s="53"/>
      <c r="G37" s="53"/>
      <c r="H37" s="53"/>
      <c r="I37" s="196"/>
    </row>
    <row r="38" spans="1:9" s="51" customFormat="1" ht="27" customHeight="1" thickBot="1" x14ac:dyDescent="0.3">
      <c r="A38" s="58" t="s">
        <v>91</v>
      </c>
      <c r="B38" s="56" t="s">
        <v>92</v>
      </c>
      <c r="C38" s="56" t="s">
        <v>93</v>
      </c>
      <c r="D38" s="56"/>
      <c r="E38" s="56"/>
      <c r="F38" s="56"/>
      <c r="G38" s="56"/>
      <c r="H38" s="66"/>
      <c r="I38" s="105"/>
    </row>
  </sheetData>
  <mergeCells count="9">
    <mergeCell ref="B4:I4"/>
    <mergeCell ref="I5:I37"/>
    <mergeCell ref="A1:I1"/>
    <mergeCell ref="A2:A3"/>
    <mergeCell ref="B2:B3"/>
    <mergeCell ref="C2:C3"/>
    <mergeCell ref="E2:E3"/>
    <mergeCell ref="F2:H2"/>
    <mergeCell ref="I2:I3"/>
  </mergeCells>
  <pageMargins left="0.7" right="0.7" top="0.75" bottom="0.75" header="0.3" footer="0.3"/>
  <pageSetup paperSize="9" scale="46"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
  <sheetViews>
    <sheetView zoomScale="120" zoomScaleNormal="120" zoomScaleSheetLayoutView="120" zoomScalePageLayoutView="120" workbookViewId="0">
      <selection activeCell="A2" sqref="A2:I13"/>
    </sheetView>
  </sheetViews>
  <sheetFormatPr defaultRowHeight="15" x14ac:dyDescent="0.25"/>
  <cols>
    <col min="1" max="1" width="7" customWidth="1"/>
    <col min="2" max="2" width="29.28515625" customWidth="1"/>
    <col min="3" max="3" width="17.5703125" customWidth="1"/>
    <col min="4" max="5" width="8.85546875" customWidth="1"/>
    <col min="6" max="6" width="6.42578125" customWidth="1"/>
    <col min="7" max="7" width="6.7109375" customWidth="1"/>
    <col min="8" max="8" width="6.28515625" customWidth="1"/>
    <col min="9" max="9" width="56" customWidth="1"/>
    <col min="10" max="10" width="14.5703125" customWidth="1"/>
  </cols>
  <sheetData>
    <row r="1" spans="1:9" ht="39" customHeight="1" thickBot="1" x14ac:dyDescent="0.35">
      <c r="A1" s="185" t="s">
        <v>298</v>
      </c>
      <c r="B1" s="186"/>
      <c r="C1" s="186"/>
      <c r="D1" s="186"/>
      <c r="E1" s="186"/>
      <c r="F1" s="186"/>
      <c r="G1" s="186"/>
      <c r="H1" s="186"/>
      <c r="I1" s="186"/>
    </row>
    <row r="2" spans="1:9" ht="27" customHeight="1" thickBot="1" x14ac:dyDescent="0.3">
      <c r="A2" s="168" t="s">
        <v>0</v>
      </c>
      <c r="B2" s="175" t="s">
        <v>1</v>
      </c>
      <c r="C2" s="175" t="s">
        <v>2</v>
      </c>
      <c r="D2" s="12" t="s">
        <v>3</v>
      </c>
      <c r="E2" s="175" t="s">
        <v>5</v>
      </c>
      <c r="F2" s="255" t="s">
        <v>6</v>
      </c>
      <c r="G2" s="259"/>
      <c r="H2" s="260"/>
      <c r="I2" s="175" t="s">
        <v>7</v>
      </c>
    </row>
    <row r="3" spans="1:9" ht="15.75" thickBot="1" x14ac:dyDescent="0.3">
      <c r="A3" s="169"/>
      <c r="B3" s="176"/>
      <c r="C3" s="176"/>
      <c r="D3" s="1" t="s">
        <v>4</v>
      </c>
      <c r="E3" s="176"/>
      <c r="F3" s="1" t="s">
        <v>8</v>
      </c>
      <c r="G3" s="1" t="s">
        <v>9</v>
      </c>
      <c r="H3" s="1" t="s">
        <v>10</v>
      </c>
      <c r="I3" s="176"/>
    </row>
    <row r="4" spans="1:9" ht="15.75" thickBot="1" x14ac:dyDescent="0.3">
      <c r="A4" s="6" t="s">
        <v>94</v>
      </c>
      <c r="B4" s="164" t="s">
        <v>95</v>
      </c>
      <c r="C4" s="165"/>
      <c r="D4" s="165"/>
      <c r="E4" s="165"/>
      <c r="F4" s="165"/>
      <c r="G4" s="165"/>
      <c r="H4" s="165"/>
      <c r="I4" s="166"/>
    </row>
    <row r="5" spans="1:9" ht="287.25" customHeight="1" thickBot="1" x14ac:dyDescent="0.3">
      <c r="A5" s="183">
        <v>1</v>
      </c>
      <c r="B5" s="3" t="s">
        <v>281</v>
      </c>
      <c r="C5" s="3" t="s">
        <v>312</v>
      </c>
      <c r="D5" s="88"/>
      <c r="E5" s="87">
        <f>D5*E6*E7/10000</f>
        <v>0</v>
      </c>
      <c r="F5" s="87">
        <f>E5*F6*F7/10000</f>
        <v>0</v>
      </c>
      <c r="G5" s="87">
        <f>F5*G6*G7/10000</f>
        <v>0</v>
      </c>
      <c r="H5" s="87">
        <f>G5*H6*H7/10000</f>
        <v>0</v>
      </c>
      <c r="I5" s="161" t="s">
        <v>387</v>
      </c>
    </row>
    <row r="6" spans="1:9" ht="26.25" thickBot="1" x14ac:dyDescent="0.3">
      <c r="A6" s="187"/>
      <c r="B6" s="3" t="s">
        <v>96</v>
      </c>
      <c r="C6" s="3" t="s">
        <v>97</v>
      </c>
      <c r="D6" s="88"/>
      <c r="E6" s="88"/>
      <c r="F6" s="88"/>
      <c r="G6" s="88"/>
      <c r="H6" s="88"/>
      <c r="I6" s="162"/>
    </row>
    <row r="7" spans="1:9" ht="91.5" customHeight="1" thickBot="1" x14ac:dyDescent="0.3">
      <c r="A7" s="184"/>
      <c r="B7" s="3" t="s">
        <v>37</v>
      </c>
      <c r="C7" s="3" t="s">
        <v>33</v>
      </c>
      <c r="D7" s="88"/>
      <c r="E7" s="88"/>
      <c r="F7" s="88"/>
      <c r="G7" s="88"/>
      <c r="H7" s="88"/>
      <c r="I7" s="163"/>
    </row>
    <row r="8" spans="1:9" ht="348" customHeight="1" thickBot="1" x14ac:dyDescent="0.3">
      <c r="A8" s="183">
        <v>2</v>
      </c>
      <c r="B8" s="3" t="s">
        <v>282</v>
      </c>
      <c r="C8" s="3" t="s">
        <v>312</v>
      </c>
      <c r="D8" s="88"/>
      <c r="E8" s="87">
        <f>D8*E9*E10/10000</f>
        <v>0</v>
      </c>
      <c r="F8" s="87">
        <f>E8*F9*F10/10000</f>
        <v>0</v>
      </c>
      <c r="G8" s="87">
        <f>F8*G9*G10/10000</f>
        <v>0</v>
      </c>
      <c r="H8" s="87">
        <f>G8*H9*H10/10000</f>
        <v>0</v>
      </c>
      <c r="I8" s="170" t="s">
        <v>402</v>
      </c>
    </row>
    <row r="9" spans="1:9" ht="27.75" customHeight="1" thickBot="1" x14ac:dyDescent="0.3">
      <c r="A9" s="187"/>
      <c r="B9" s="3" t="s">
        <v>98</v>
      </c>
      <c r="C9" s="3" t="s">
        <v>97</v>
      </c>
      <c r="D9" s="88"/>
      <c r="E9" s="88"/>
      <c r="F9" s="88"/>
      <c r="G9" s="88"/>
      <c r="H9" s="88"/>
      <c r="I9" s="171"/>
    </row>
    <row r="10" spans="1:9" ht="65.25" customHeight="1" thickBot="1" x14ac:dyDescent="0.3">
      <c r="A10" s="184"/>
      <c r="B10" s="3" t="s">
        <v>37</v>
      </c>
      <c r="C10" s="3" t="s">
        <v>33</v>
      </c>
      <c r="D10" s="88"/>
      <c r="E10" s="88"/>
      <c r="F10" s="88"/>
      <c r="G10" s="88"/>
      <c r="H10" s="88"/>
      <c r="I10" s="172"/>
    </row>
    <row r="11" spans="1:9" ht="172.5" customHeight="1" thickBot="1" x14ac:dyDescent="0.3">
      <c r="A11" s="238" t="s">
        <v>272</v>
      </c>
      <c r="B11" s="56" t="s">
        <v>307</v>
      </c>
      <c r="C11" s="56" t="s">
        <v>312</v>
      </c>
      <c r="D11" s="90"/>
      <c r="E11" s="87">
        <f>D11*E12*E13/10000</f>
        <v>0</v>
      </c>
      <c r="F11" s="87">
        <f>E11*F12*F13/10000</f>
        <v>0</v>
      </c>
      <c r="G11" s="87">
        <f>F11*G12*G13/10000</f>
        <v>0</v>
      </c>
      <c r="H11" s="87">
        <f>G11*H12*H13/10000</f>
        <v>0</v>
      </c>
      <c r="I11" s="161" t="s">
        <v>388</v>
      </c>
    </row>
    <row r="12" spans="1:9" ht="27.75" customHeight="1" thickBot="1" x14ac:dyDescent="0.3">
      <c r="A12" s="239"/>
      <c r="B12" s="56" t="s">
        <v>99</v>
      </c>
      <c r="C12" s="56" t="s">
        <v>97</v>
      </c>
      <c r="D12" s="88"/>
      <c r="E12" s="88"/>
      <c r="F12" s="88"/>
      <c r="G12" s="88"/>
      <c r="H12" s="88"/>
      <c r="I12" s="162"/>
    </row>
    <row r="13" spans="1:9" ht="63.75" customHeight="1" thickBot="1" x14ac:dyDescent="0.3">
      <c r="A13" s="240"/>
      <c r="B13" s="56" t="s">
        <v>37</v>
      </c>
      <c r="C13" s="56" t="s">
        <v>33</v>
      </c>
      <c r="D13" s="88"/>
      <c r="E13" s="88"/>
      <c r="F13" s="88"/>
      <c r="G13" s="88"/>
      <c r="H13" s="88"/>
      <c r="I13" s="163"/>
    </row>
    <row r="15" spans="1:9" ht="32.25" customHeight="1" x14ac:dyDescent="0.25">
      <c r="A15" s="261" t="s">
        <v>212</v>
      </c>
      <c r="B15" s="261"/>
      <c r="C15" s="261"/>
      <c r="D15" s="261"/>
      <c r="E15" s="261"/>
      <c r="F15" s="261"/>
      <c r="G15" s="261"/>
      <c r="H15" s="261"/>
      <c r="I15" s="261"/>
    </row>
    <row r="16" spans="1:9" ht="42.75" customHeight="1" x14ac:dyDescent="0.25">
      <c r="A16" s="261" t="s">
        <v>324</v>
      </c>
      <c r="B16" s="261"/>
      <c r="C16" s="261"/>
      <c r="D16" s="261"/>
      <c r="E16" s="261"/>
      <c r="F16" s="261"/>
      <c r="G16" s="261"/>
      <c r="H16" s="261"/>
      <c r="I16" s="261"/>
    </row>
    <row r="17" spans="1:9" ht="60" customHeight="1" x14ac:dyDescent="0.25">
      <c r="A17" s="261" t="s">
        <v>213</v>
      </c>
      <c r="B17" s="261"/>
      <c r="C17" s="261"/>
      <c r="D17" s="261"/>
      <c r="E17" s="261"/>
      <c r="F17" s="261"/>
      <c r="G17" s="261"/>
      <c r="H17" s="261"/>
      <c r="I17" s="261"/>
    </row>
  </sheetData>
  <mergeCells count="17">
    <mergeCell ref="A1:I1"/>
    <mergeCell ref="A2:A3"/>
    <mergeCell ref="B2:B3"/>
    <mergeCell ref="C2:C3"/>
    <mergeCell ref="E2:E3"/>
    <mergeCell ref="F2:H2"/>
    <mergeCell ref="I2:I3"/>
    <mergeCell ref="A17:I17"/>
    <mergeCell ref="A16:I16"/>
    <mergeCell ref="A15:I15"/>
    <mergeCell ref="B4:I4"/>
    <mergeCell ref="A5:A7"/>
    <mergeCell ref="I5:I7"/>
    <mergeCell ref="A8:A10"/>
    <mergeCell ref="I8:I10"/>
    <mergeCell ref="A11:A13"/>
    <mergeCell ref="I11:I13"/>
  </mergeCells>
  <hyperlinks>
    <hyperlink ref="A15" location="_ftnref1" display="_ftnref1"/>
    <hyperlink ref="A16" location="_ftnref2" display="_ftnref2"/>
    <hyperlink ref="A17" location="_ftnref3" display="_ftnref3"/>
  </hyperlinks>
  <pageMargins left="0.7" right="0.7" top="0.75" bottom="0.75" header="0.3" footer="0.3"/>
  <pageSetup paperSize="9" scale="59" fitToHeight="0"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31"/>
  <sheetViews>
    <sheetView zoomScale="120" zoomScaleNormal="120" zoomScaleSheetLayoutView="120" zoomScalePageLayoutView="120" workbookViewId="0">
      <selection activeCell="A2" sqref="A2:I27"/>
    </sheetView>
  </sheetViews>
  <sheetFormatPr defaultRowHeight="15" x14ac:dyDescent="0.25"/>
  <cols>
    <col min="1" max="1" width="7" customWidth="1"/>
    <col min="2" max="2" width="29.28515625" customWidth="1"/>
    <col min="3" max="3" width="17.5703125" customWidth="1"/>
    <col min="4" max="5" width="8.85546875" customWidth="1"/>
    <col min="6" max="6" width="6.42578125" customWidth="1"/>
    <col min="7" max="7" width="6.7109375" customWidth="1"/>
    <col min="8" max="8" width="6.28515625" customWidth="1"/>
    <col min="9" max="9" width="56" customWidth="1"/>
    <col min="10" max="10" width="14.5703125" customWidth="1"/>
  </cols>
  <sheetData>
    <row r="1" spans="1:9" ht="42.75" customHeight="1" thickBot="1" x14ac:dyDescent="0.35">
      <c r="A1" s="241" t="s">
        <v>298</v>
      </c>
      <c r="B1" s="242"/>
      <c r="C1" s="242"/>
      <c r="D1" s="242"/>
      <c r="E1" s="242"/>
      <c r="F1" s="242"/>
      <c r="G1" s="242"/>
      <c r="H1" s="242"/>
      <c r="I1" s="242"/>
    </row>
    <row r="2" spans="1:9" ht="24.75" customHeight="1" thickBot="1" x14ac:dyDescent="0.3">
      <c r="A2" s="219" t="s">
        <v>0</v>
      </c>
      <c r="B2" s="214" t="s">
        <v>1</v>
      </c>
      <c r="C2" s="214" t="s">
        <v>2</v>
      </c>
      <c r="D2" s="78" t="s">
        <v>3</v>
      </c>
      <c r="E2" s="214" t="s">
        <v>374</v>
      </c>
      <c r="F2" s="209" t="s">
        <v>6</v>
      </c>
      <c r="G2" s="210"/>
      <c r="H2" s="211"/>
      <c r="I2" s="214" t="s">
        <v>7</v>
      </c>
    </row>
    <row r="3" spans="1:9" ht="15.75" thickBot="1" x14ac:dyDescent="0.3">
      <c r="A3" s="220"/>
      <c r="B3" s="215"/>
      <c r="C3" s="215"/>
      <c r="D3" s="79" t="s">
        <v>4</v>
      </c>
      <c r="E3" s="215"/>
      <c r="F3" s="79" t="s">
        <v>8</v>
      </c>
      <c r="G3" s="79" t="s">
        <v>9</v>
      </c>
      <c r="H3" s="79" t="s">
        <v>10</v>
      </c>
      <c r="I3" s="215"/>
    </row>
    <row r="4" spans="1:9" ht="15.75" thickBot="1" x14ac:dyDescent="0.3">
      <c r="A4" s="80" t="s">
        <v>100</v>
      </c>
      <c r="B4" s="216" t="s">
        <v>101</v>
      </c>
      <c r="C4" s="217"/>
      <c r="D4" s="217"/>
      <c r="E4" s="217"/>
      <c r="F4" s="217"/>
      <c r="G4" s="217"/>
      <c r="H4" s="217"/>
      <c r="I4" s="218"/>
    </row>
    <row r="5" spans="1:9" ht="63" customHeight="1" thickBot="1" x14ac:dyDescent="0.3">
      <c r="A5" s="238">
        <v>1</v>
      </c>
      <c r="B5" s="56" t="s">
        <v>289</v>
      </c>
      <c r="C5" s="56" t="s">
        <v>312</v>
      </c>
      <c r="D5" s="90"/>
      <c r="E5" s="90">
        <f>D5*E6*E7/10000</f>
        <v>0</v>
      </c>
      <c r="F5" s="90">
        <f>E5*F6*F7/10000</f>
        <v>0</v>
      </c>
      <c r="G5" s="90">
        <f>F5*G6*G7/10000</f>
        <v>0</v>
      </c>
      <c r="H5" s="90">
        <f>G5*H6*H7/10000</f>
        <v>0</v>
      </c>
      <c r="I5" s="161" t="s">
        <v>389</v>
      </c>
    </row>
    <row r="6" spans="1:9" ht="51.75" customHeight="1" thickBot="1" x14ac:dyDescent="0.3">
      <c r="A6" s="239"/>
      <c r="B6" s="56" t="s">
        <v>102</v>
      </c>
      <c r="C6" s="56" t="s">
        <v>31</v>
      </c>
      <c r="D6" s="90"/>
      <c r="E6" s="90"/>
      <c r="F6" s="90"/>
      <c r="G6" s="90"/>
      <c r="H6" s="90"/>
      <c r="I6" s="162"/>
    </row>
    <row r="7" spans="1:9" ht="26.25" thickBot="1" x14ac:dyDescent="0.3">
      <c r="A7" s="240"/>
      <c r="B7" s="56" t="s">
        <v>37</v>
      </c>
      <c r="C7" s="56" t="s">
        <v>33</v>
      </c>
      <c r="D7" s="90"/>
      <c r="E7" s="90"/>
      <c r="F7" s="90"/>
      <c r="G7" s="90"/>
      <c r="H7" s="90"/>
      <c r="I7" s="162"/>
    </row>
    <row r="8" spans="1:9" ht="26.25" customHeight="1" thickBot="1" x14ac:dyDescent="0.3">
      <c r="A8" s="58" t="s">
        <v>275</v>
      </c>
      <c r="B8" s="56" t="s">
        <v>290</v>
      </c>
      <c r="C8" s="56" t="s">
        <v>312</v>
      </c>
      <c r="D8" s="90"/>
      <c r="E8" s="90"/>
      <c r="F8" s="90"/>
      <c r="G8" s="90"/>
      <c r="H8" s="90"/>
      <c r="I8" s="162"/>
    </row>
    <row r="9" spans="1:9" ht="26.25" thickBot="1" x14ac:dyDescent="0.3">
      <c r="A9" s="58" t="s">
        <v>234</v>
      </c>
      <c r="B9" s="56" t="s">
        <v>103</v>
      </c>
      <c r="C9" s="56" t="s">
        <v>312</v>
      </c>
      <c r="D9" s="90"/>
      <c r="E9" s="90"/>
      <c r="F9" s="90"/>
      <c r="G9" s="90"/>
      <c r="H9" s="90"/>
      <c r="I9" s="162"/>
    </row>
    <row r="10" spans="1:9" ht="26.25" thickBot="1" x14ac:dyDescent="0.3">
      <c r="A10" s="58" t="s">
        <v>235</v>
      </c>
      <c r="B10" s="56" t="s">
        <v>104</v>
      </c>
      <c r="C10" s="56" t="s">
        <v>312</v>
      </c>
      <c r="D10" s="90"/>
      <c r="E10" s="90"/>
      <c r="F10" s="90"/>
      <c r="G10" s="90"/>
      <c r="H10" s="90"/>
      <c r="I10" s="162"/>
    </row>
    <row r="11" spans="1:9" ht="27" customHeight="1" thickBot="1" x14ac:dyDescent="0.3">
      <c r="A11" s="58" t="s">
        <v>236</v>
      </c>
      <c r="B11" s="56" t="s">
        <v>105</v>
      </c>
      <c r="C11" s="56" t="s">
        <v>312</v>
      </c>
      <c r="D11" s="90"/>
      <c r="E11" s="90"/>
      <c r="F11" s="90"/>
      <c r="G11" s="90"/>
      <c r="H11" s="90"/>
      <c r="I11" s="162"/>
    </row>
    <row r="12" spans="1:9" ht="27.75" customHeight="1" thickBot="1" x14ac:dyDescent="0.3">
      <c r="A12" s="58" t="s">
        <v>237</v>
      </c>
      <c r="B12" s="56" t="s">
        <v>106</v>
      </c>
      <c r="C12" s="56" t="s">
        <v>312</v>
      </c>
      <c r="D12" s="90"/>
      <c r="E12" s="90"/>
      <c r="F12" s="90"/>
      <c r="G12" s="90"/>
      <c r="H12" s="90"/>
      <c r="I12" s="162"/>
    </row>
    <row r="13" spans="1:9" ht="27" customHeight="1" thickBot="1" x14ac:dyDescent="0.3">
      <c r="A13" s="58" t="s">
        <v>250</v>
      </c>
      <c r="B13" s="56" t="s">
        <v>107</v>
      </c>
      <c r="C13" s="56" t="s">
        <v>312</v>
      </c>
      <c r="D13" s="90"/>
      <c r="E13" s="90"/>
      <c r="F13" s="90"/>
      <c r="G13" s="90"/>
      <c r="H13" s="90"/>
      <c r="I13" s="162"/>
    </row>
    <row r="14" spans="1:9" ht="27" customHeight="1" thickBot="1" x14ac:dyDescent="0.3">
      <c r="A14" s="58" t="s">
        <v>91</v>
      </c>
      <c r="B14" s="56" t="s">
        <v>108</v>
      </c>
      <c r="C14" s="56" t="s">
        <v>312</v>
      </c>
      <c r="D14" s="90"/>
      <c r="E14" s="90"/>
      <c r="F14" s="90"/>
      <c r="G14" s="90"/>
      <c r="H14" s="90"/>
      <c r="I14" s="163"/>
    </row>
    <row r="15" spans="1:9" ht="31.5" customHeight="1" thickBot="1" x14ac:dyDescent="0.3">
      <c r="A15" s="7" t="s">
        <v>272</v>
      </c>
      <c r="B15" s="8" t="s">
        <v>109</v>
      </c>
      <c r="C15" s="17" t="s">
        <v>312</v>
      </c>
      <c r="D15" s="93">
        <f t="shared" ref="D15:H15" si="0">D5</f>
        <v>0</v>
      </c>
      <c r="E15" s="93">
        <f t="shared" si="0"/>
        <v>0</v>
      </c>
      <c r="F15" s="93">
        <f t="shared" si="0"/>
        <v>0</v>
      </c>
      <c r="G15" s="93">
        <f t="shared" si="0"/>
        <v>0</v>
      </c>
      <c r="H15" s="93">
        <f t="shared" si="0"/>
        <v>0</v>
      </c>
      <c r="I15" s="195" t="s">
        <v>390</v>
      </c>
    </row>
    <row r="16" spans="1:9" ht="27" customHeight="1" thickBot="1" x14ac:dyDescent="0.3">
      <c r="A16" s="108" t="s">
        <v>220</v>
      </c>
      <c r="B16" s="3" t="s">
        <v>332</v>
      </c>
      <c r="C16" s="3" t="s">
        <v>312</v>
      </c>
      <c r="D16" s="87"/>
      <c r="E16" s="87"/>
      <c r="F16" s="87"/>
      <c r="G16" s="87"/>
      <c r="H16" s="87"/>
      <c r="I16" s="196"/>
    </row>
    <row r="17" spans="1:13" ht="15.75" customHeight="1" thickBot="1" x14ac:dyDescent="0.3">
      <c r="A17" s="108" t="s">
        <v>221</v>
      </c>
      <c r="B17" s="3" t="s">
        <v>110</v>
      </c>
      <c r="C17" s="3"/>
      <c r="D17" s="87">
        <f>D15-D16</f>
        <v>0</v>
      </c>
      <c r="E17" s="87">
        <f>E15-E16</f>
        <v>0</v>
      </c>
      <c r="F17" s="87">
        <f>F15-F16</f>
        <v>0</v>
      </c>
      <c r="G17" s="87">
        <f>G15-G16</f>
        <v>0</v>
      </c>
      <c r="H17" s="87">
        <f>H15-H16</f>
        <v>0</v>
      </c>
      <c r="I17" s="196"/>
    </row>
    <row r="18" spans="1:13" ht="16.5" customHeight="1" thickBot="1" x14ac:dyDescent="0.3">
      <c r="A18" s="108"/>
      <c r="B18" s="34" t="s">
        <v>111</v>
      </c>
      <c r="C18" s="3"/>
      <c r="D18" s="87"/>
      <c r="E18" s="87"/>
      <c r="F18" s="87"/>
      <c r="G18" s="87"/>
      <c r="H18" s="87"/>
      <c r="I18" s="196"/>
      <c r="J18" s="252"/>
      <c r="K18" s="254"/>
      <c r="L18" s="45">
        <v>-190</v>
      </c>
    </row>
    <row r="19" spans="1:13" ht="24.75" customHeight="1" thickBot="1" x14ac:dyDescent="0.3">
      <c r="A19" s="108" t="s">
        <v>283</v>
      </c>
      <c r="B19" s="34" t="s">
        <v>112</v>
      </c>
      <c r="C19" s="3" t="s">
        <v>312</v>
      </c>
      <c r="D19" s="87"/>
      <c r="E19" s="87"/>
      <c r="F19" s="87"/>
      <c r="G19" s="87"/>
      <c r="H19" s="87"/>
      <c r="I19" s="196"/>
      <c r="J19" s="47" t="s">
        <v>334</v>
      </c>
      <c r="K19" s="251"/>
      <c r="L19" s="251"/>
    </row>
    <row r="20" spans="1:13" ht="24.75" customHeight="1" thickBot="1" x14ac:dyDescent="0.3">
      <c r="A20" s="108"/>
      <c r="B20" s="34" t="s">
        <v>356</v>
      </c>
      <c r="C20" s="3" t="s">
        <v>312</v>
      </c>
      <c r="D20" s="87"/>
      <c r="E20" s="87"/>
      <c r="F20" s="87"/>
      <c r="G20" s="87"/>
      <c r="H20" s="87"/>
      <c r="I20" s="196"/>
      <c r="J20" s="47"/>
      <c r="K20" s="47"/>
      <c r="L20" s="47"/>
    </row>
    <row r="21" spans="1:13" ht="31.5" customHeight="1" thickBot="1" x14ac:dyDescent="0.3">
      <c r="A21" s="108" t="s">
        <v>284</v>
      </c>
      <c r="B21" s="34" t="s">
        <v>113</v>
      </c>
      <c r="C21" s="3" t="s">
        <v>312</v>
      </c>
      <c r="D21" s="87">
        <f t="shared" ref="D21:H21" si="1">D23+D24+D25</f>
        <v>0</v>
      </c>
      <c r="E21" s="87">
        <f t="shared" si="1"/>
        <v>0</v>
      </c>
      <c r="F21" s="87">
        <f t="shared" si="1"/>
        <v>0</v>
      </c>
      <c r="G21" s="87">
        <f t="shared" si="1"/>
        <v>0</v>
      </c>
      <c r="H21" s="87">
        <f t="shared" si="1"/>
        <v>0</v>
      </c>
      <c r="I21" s="196"/>
      <c r="J21" s="46"/>
      <c r="K21" s="251" t="s">
        <v>351</v>
      </c>
      <c r="L21" s="251"/>
    </row>
    <row r="22" spans="1:13" ht="31.5" customHeight="1" thickBot="1" x14ac:dyDescent="0.3">
      <c r="A22" s="108"/>
      <c r="B22" s="35" t="s">
        <v>111</v>
      </c>
      <c r="C22" s="3"/>
      <c r="D22" s="87"/>
      <c r="E22" s="87"/>
      <c r="F22" s="87"/>
      <c r="G22" s="87"/>
      <c r="H22" s="87"/>
      <c r="I22" s="196"/>
      <c r="J22" s="46"/>
      <c r="K22" s="251" t="s">
        <v>352</v>
      </c>
      <c r="L22" s="251"/>
    </row>
    <row r="23" spans="1:13" ht="47.25" customHeight="1" thickBot="1" x14ac:dyDescent="0.3">
      <c r="A23" s="108" t="s">
        <v>285</v>
      </c>
      <c r="B23" s="35" t="s">
        <v>114</v>
      </c>
      <c r="C23" s="3" t="s">
        <v>312</v>
      </c>
      <c r="D23" s="87"/>
      <c r="E23" s="87"/>
      <c r="F23" s="87"/>
      <c r="G23" s="87"/>
      <c r="H23" s="87"/>
      <c r="I23" s="196"/>
      <c r="J23" s="46"/>
      <c r="K23" s="251" t="s">
        <v>353</v>
      </c>
      <c r="L23" s="251"/>
    </row>
    <row r="24" spans="1:13" ht="31.5" customHeight="1" thickBot="1" x14ac:dyDescent="0.3">
      <c r="A24" s="108" t="s">
        <v>286</v>
      </c>
      <c r="B24" s="35" t="s">
        <v>115</v>
      </c>
      <c r="C24" s="3" t="s">
        <v>312</v>
      </c>
      <c r="D24" s="87"/>
      <c r="E24" s="87"/>
      <c r="F24" s="87"/>
      <c r="G24" s="87"/>
      <c r="H24" s="87"/>
      <c r="I24" s="196"/>
      <c r="J24" s="46"/>
      <c r="K24" s="251" t="s">
        <v>354</v>
      </c>
      <c r="L24" s="251"/>
    </row>
    <row r="25" spans="1:13" ht="40.5" customHeight="1" thickBot="1" x14ac:dyDescent="0.3">
      <c r="A25" s="108" t="s">
        <v>287</v>
      </c>
      <c r="B25" s="35" t="s">
        <v>116</v>
      </c>
      <c r="C25" s="3" t="s">
        <v>312</v>
      </c>
      <c r="D25" s="87"/>
      <c r="E25" s="87"/>
      <c r="F25" s="87"/>
      <c r="G25" s="87"/>
      <c r="H25" s="87"/>
      <c r="I25" s="196"/>
      <c r="J25" s="46"/>
      <c r="K25" s="251" t="s">
        <v>355</v>
      </c>
      <c r="L25" s="251"/>
    </row>
    <row r="26" spans="1:13" ht="40.5" customHeight="1" thickBot="1" x14ac:dyDescent="0.3">
      <c r="A26" s="108" t="s">
        <v>288</v>
      </c>
      <c r="B26" s="34" t="s">
        <v>117</v>
      </c>
      <c r="C26" s="3" t="s">
        <v>312</v>
      </c>
      <c r="D26" s="87"/>
      <c r="E26" s="87"/>
      <c r="F26" s="87"/>
      <c r="G26" s="87"/>
      <c r="H26" s="87"/>
      <c r="I26" s="196"/>
      <c r="J26" s="46"/>
      <c r="K26" s="47"/>
      <c r="L26" s="47"/>
    </row>
    <row r="27" spans="1:13" ht="26.25" customHeight="1" thickBot="1" x14ac:dyDescent="0.3">
      <c r="A27" s="108" t="s">
        <v>357</v>
      </c>
      <c r="B27" s="34" t="s">
        <v>118</v>
      </c>
      <c r="C27" s="3" t="s">
        <v>312</v>
      </c>
      <c r="D27" s="87">
        <f>D17-D19-D20-D21-D26</f>
        <v>0</v>
      </c>
      <c r="E27" s="87">
        <f>E17-E19-E20-E21-E26</f>
        <v>0</v>
      </c>
      <c r="F27" s="87">
        <f>F17-F19-F20-F21-F26</f>
        <v>0</v>
      </c>
      <c r="G27" s="87">
        <f>G17-G19-G20-G21-G26</f>
        <v>0</v>
      </c>
      <c r="H27" s="87">
        <f>H17-H19-H20-H21-H26</f>
        <v>0</v>
      </c>
      <c r="I27" s="225"/>
      <c r="J27" s="48" t="s">
        <v>358</v>
      </c>
      <c r="K27" s="48" t="s">
        <v>359</v>
      </c>
      <c r="L27" s="48" t="s">
        <v>360</v>
      </c>
      <c r="M27" s="48" t="s">
        <v>361</v>
      </c>
    </row>
    <row r="29" spans="1:13" ht="32.25" customHeight="1" x14ac:dyDescent="0.25">
      <c r="A29" s="261" t="s">
        <v>212</v>
      </c>
      <c r="B29" s="261"/>
      <c r="C29" s="261"/>
      <c r="D29" s="261"/>
      <c r="E29" s="261"/>
      <c r="F29" s="261"/>
      <c r="G29" s="261"/>
      <c r="H29" s="261"/>
      <c r="I29" s="261"/>
    </row>
    <row r="30" spans="1:13" ht="42.75" customHeight="1" x14ac:dyDescent="0.25">
      <c r="A30" s="261" t="s">
        <v>324</v>
      </c>
      <c r="B30" s="261"/>
      <c r="C30" s="261"/>
      <c r="D30" s="261"/>
      <c r="E30" s="261"/>
      <c r="F30" s="261"/>
      <c r="G30" s="261"/>
      <c r="H30" s="261"/>
      <c r="I30" s="261"/>
    </row>
    <row r="31" spans="1:13" ht="60" customHeight="1" x14ac:dyDescent="0.25">
      <c r="A31" s="261" t="s">
        <v>213</v>
      </c>
      <c r="B31" s="261"/>
      <c r="C31" s="261"/>
      <c r="D31" s="261"/>
      <c r="E31" s="261"/>
      <c r="F31" s="261"/>
      <c r="G31" s="261"/>
      <c r="H31" s="261"/>
      <c r="I31" s="261"/>
    </row>
  </sheetData>
  <mergeCells count="21">
    <mergeCell ref="K24:L24"/>
    <mergeCell ref="K25:L25"/>
    <mergeCell ref="A1:I1"/>
    <mergeCell ref="A2:A3"/>
    <mergeCell ref="B2:B3"/>
    <mergeCell ref="C2:C3"/>
    <mergeCell ref="E2:E3"/>
    <mergeCell ref="F2:H2"/>
    <mergeCell ref="I2:I3"/>
    <mergeCell ref="J18:K18"/>
    <mergeCell ref="K19:L19"/>
    <mergeCell ref="K21:L21"/>
    <mergeCell ref="K22:L22"/>
    <mergeCell ref="K23:L23"/>
    <mergeCell ref="A29:I29"/>
    <mergeCell ref="A30:I30"/>
    <mergeCell ref="A31:I31"/>
    <mergeCell ref="B4:I4"/>
    <mergeCell ref="A5:A7"/>
    <mergeCell ref="I5:I14"/>
    <mergeCell ref="I15:I27"/>
  </mergeCells>
  <hyperlinks>
    <hyperlink ref="A29" location="_ftnref1" display="_ftnref1"/>
    <hyperlink ref="A30" location="_ftnref2" display="_ftnref2"/>
    <hyperlink ref="A31" location="_ftnref3" display="_ftnref3"/>
  </hyperlinks>
  <pageMargins left="0.7" right="0.7" top="0.75" bottom="0.75" header="0.3" footer="0.3"/>
  <pageSetup paperSize="9" scale="46" fitToHeight="0" orientation="portrait" r:id="rId1"/>
  <drawing r:id="rId2"/>
  <legacyDrawing r:id="rId3"/>
  <oleObjects>
    <mc:AlternateContent xmlns:mc="http://schemas.openxmlformats.org/markup-compatibility/2006">
      <mc:Choice Requires="x14">
        <oleObject progId="Equation.3" shapeId="9217" r:id="rId4">
          <objectPr defaultSize="0" autoPict="0" r:id="rId5">
            <anchor moveWithCells="1" sizeWithCells="1">
              <from>
                <xdr:col>9</xdr:col>
                <xdr:colOff>0</xdr:colOff>
                <xdr:row>17</xdr:row>
                <xdr:rowOff>0</xdr:rowOff>
              </from>
              <to>
                <xdr:col>11</xdr:col>
                <xdr:colOff>609600</xdr:colOff>
                <xdr:row>18</xdr:row>
                <xdr:rowOff>19050</xdr:rowOff>
              </to>
            </anchor>
          </objectPr>
        </oleObject>
      </mc:Choice>
      <mc:Fallback>
        <oleObject progId="Equation.3" shapeId="9217" r:id="rId4"/>
      </mc:Fallback>
    </mc:AlternateContent>
    <mc:AlternateContent xmlns:mc="http://schemas.openxmlformats.org/markup-compatibility/2006">
      <mc:Choice Requires="x14">
        <oleObject progId="Equation.3" shapeId="9218" r:id="rId6">
          <objectPr defaultSize="0" autoPict="0" r:id="rId7">
            <anchor moveWithCells="1" sizeWithCells="1">
              <from>
                <xdr:col>9</xdr:col>
                <xdr:colOff>0</xdr:colOff>
                <xdr:row>20</xdr:row>
                <xdr:rowOff>0</xdr:rowOff>
              </from>
              <to>
                <xdr:col>9</xdr:col>
                <xdr:colOff>581025</xdr:colOff>
                <xdr:row>20</xdr:row>
                <xdr:rowOff>228600</xdr:rowOff>
              </to>
            </anchor>
          </objectPr>
        </oleObject>
      </mc:Choice>
      <mc:Fallback>
        <oleObject progId="Equation.3" shapeId="9218" r:id="rId6"/>
      </mc:Fallback>
    </mc:AlternateContent>
    <mc:AlternateContent xmlns:mc="http://schemas.openxmlformats.org/markup-compatibility/2006">
      <mc:Choice Requires="x14">
        <oleObject progId="Equation.3" shapeId="9219" r:id="rId8">
          <objectPr defaultSize="0" autoPict="0" r:id="rId9">
            <anchor moveWithCells="1" sizeWithCells="1">
              <from>
                <xdr:col>9</xdr:col>
                <xdr:colOff>0</xdr:colOff>
                <xdr:row>21</xdr:row>
                <xdr:rowOff>0</xdr:rowOff>
              </from>
              <to>
                <xdr:col>9</xdr:col>
                <xdr:colOff>828675</xdr:colOff>
                <xdr:row>21</xdr:row>
                <xdr:rowOff>228600</xdr:rowOff>
              </to>
            </anchor>
          </objectPr>
        </oleObject>
      </mc:Choice>
      <mc:Fallback>
        <oleObject progId="Equation.3" shapeId="9219" r:id="rId8"/>
      </mc:Fallback>
    </mc:AlternateContent>
    <mc:AlternateContent xmlns:mc="http://schemas.openxmlformats.org/markup-compatibility/2006">
      <mc:Choice Requires="x14">
        <oleObject progId="Equation.3" shapeId="9220" r:id="rId10">
          <objectPr defaultSize="0" autoPict="0" r:id="rId11">
            <anchor moveWithCells="1" sizeWithCells="1">
              <from>
                <xdr:col>9</xdr:col>
                <xdr:colOff>0</xdr:colOff>
                <xdr:row>22</xdr:row>
                <xdr:rowOff>0</xdr:rowOff>
              </from>
              <to>
                <xdr:col>9</xdr:col>
                <xdr:colOff>847725</xdr:colOff>
                <xdr:row>22</xdr:row>
                <xdr:rowOff>238125</xdr:rowOff>
              </to>
            </anchor>
          </objectPr>
        </oleObject>
      </mc:Choice>
      <mc:Fallback>
        <oleObject progId="Equation.3" shapeId="9220" r:id="rId10"/>
      </mc:Fallback>
    </mc:AlternateContent>
    <mc:AlternateContent xmlns:mc="http://schemas.openxmlformats.org/markup-compatibility/2006">
      <mc:Choice Requires="x14">
        <oleObject progId="Equation.3" shapeId="9221" r:id="rId12">
          <objectPr defaultSize="0" autoPict="0" r:id="rId13">
            <anchor moveWithCells="1" sizeWithCells="1">
              <from>
                <xdr:col>9</xdr:col>
                <xdr:colOff>0</xdr:colOff>
                <xdr:row>23</xdr:row>
                <xdr:rowOff>0</xdr:rowOff>
              </from>
              <to>
                <xdr:col>9</xdr:col>
                <xdr:colOff>847725</xdr:colOff>
                <xdr:row>23</xdr:row>
                <xdr:rowOff>238125</xdr:rowOff>
              </to>
            </anchor>
          </objectPr>
        </oleObject>
      </mc:Choice>
      <mc:Fallback>
        <oleObject progId="Equation.3" shapeId="9221" r:id="rId12"/>
      </mc:Fallback>
    </mc:AlternateContent>
    <mc:AlternateContent xmlns:mc="http://schemas.openxmlformats.org/markup-compatibility/2006">
      <mc:Choice Requires="x14">
        <oleObject progId="Equation.3" shapeId="9222" r:id="rId14">
          <objectPr defaultSize="0" autoPict="0" r:id="rId15">
            <anchor moveWithCells="1" sizeWithCells="1">
              <from>
                <xdr:col>9</xdr:col>
                <xdr:colOff>0</xdr:colOff>
                <xdr:row>24</xdr:row>
                <xdr:rowOff>0</xdr:rowOff>
              </from>
              <to>
                <xdr:col>9</xdr:col>
                <xdr:colOff>895350</xdr:colOff>
                <xdr:row>24</xdr:row>
                <xdr:rowOff>238125</xdr:rowOff>
              </to>
            </anchor>
          </objectPr>
        </oleObject>
      </mc:Choice>
      <mc:Fallback>
        <oleObject progId="Equation.3" shapeId="9222" r:id="rId1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zoomScale="120" zoomScaleNormal="120" zoomScaleSheetLayoutView="120" zoomScalePageLayoutView="120" workbookViewId="0">
      <selection activeCell="A2" sqref="A2:I15"/>
    </sheetView>
  </sheetViews>
  <sheetFormatPr defaultRowHeight="15" x14ac:dyDescent="0.25"/>
  <cols>
    <col min="1" max="1" width="7" customWidth="1"/>
    <col min="2" max="2" width="29.28515625" customWidth="1"/>
    <col min="3" max="3" width="17.5703125" customWidth="1"/>
    <col min="4" max="5" width="8.85546875" customWidth="1"/>
    <col min="6" max="6" width="6.42578125" customWidth="1"/>
    <col min="7" max="7" width="6.7109375" customWidth="1"/>
    <col min="8" max="8" width="6.28515625" customWidth="1"/>
    <col min="9" max="9" width="56" customWidth="1"/>
    <col min="10" max="10" width="14.5703125" customWidth="1"/>
  </cols>
  <sheetData>
    <row r="1" spans="1:9" ht="40.5" customHeight="1" thickBot="1" x14ac:dyDescent="0.35">
      <c r="A1" s="185" t="s">
        <v>298</v>
      </c>
      <c r="B1" s="186"/>
      <c r="C1" s="186"/>
      <c r="D1" s="186"/>
      <c r="E1" s="186"/>
      <c r="F1" s="186"/>
      <c r="G1" s="186"/>
      <c r="H1" s="186"/>
      <c r="I1" s="186"/>
    </row>
    <row r="2" spans="1:9" ht="27.75" customHeight="1" thickBot="1" x14ac:dyDescent="0.3">
      <c r="A2" s="168" t="s">
        <v>0</v>
      </c>
      <c r="B2" s="175" t="s">
        <v>1</v>
      </c>
      <c r="C2" s="175" t="s">
        <v>2</v>
      </c>
      <c r="D2" s="12" t="s">
        <v>3</v>
      </c>
      <c r="E2" s="175" t="s">
        <v>5</v>
      </c>
      <c r="F2" s="255" t="s">
        <v>6</v>
      </c>
      <c r="G2" s="259"/>
      <c r="H2" s="260"/>
      <c r="I2" s="175" t="s">
        <v>7</v>
      </c>
    </row>
    <row r="3" spans="1:9" ht="15.75" thickBot="1" x14ac:dyDescent="0.3">
      <c r="A3" s="169"/>
      <c r="B3" s="176"/>
      <c r="C3" s="176"/>
      <c r="D3" s="1" t="s">
        <v>4</v>
      </c>
      <c r="E3" s="176"/>
      <c r="F3" s="1" t="s">
        <v>8</v>
      </c>
      <c r="G3" s="1" t="s">
        <v>9</v>
      </c>
      <c r="H3" s="1" t="s">
        <v>10</v>
      </c>
      <c r="I3" s="176"/>
    </row>
    <row r="4" spans="1:9" ht="18.75" customHeight="1" thickBot="1" x14ac:dyDescent="0.3">
      <c r="A4" s="6" t="s">
        <v>119</v>
      </c>
      <c r="B4" s="5" t="s">
        <v>107</v>
      </c>
      <c r="C4" s="3"/>
      <c r="D4" s="3"/>
      <c r="E4" s="3"/>
      <c r="F4" s="3"/>
      <c r="G4" s="3"/>
      <c r="H4" s="3"/>
      <c r="I4" s="3"/>
    </row>
    <row r="5" spans="1:9" ht="20.25" customHeight="1" x14ac:dyDescent="0.25">
      <c r="A5" s="231">
        <v>1</v>
      </c>
      <c r="B5" s="221" t="s">
        <v>296</v>
      </c>
      <c r="C5" s="221" t="s">
        <v>312</v>
      </c>
      <c r="D5" s="267"/>
      <c r="E5" s="265">
        <f>D5*E7*E8/10000</f>
        <v>0</v>
      </c>
      <c r="F5" s="265">
        <f>E5*F7*F8/10000</f>
        <v>0</v>
      </c>
      <c r="G5" s="265">
        <f>F5*G7*G8/10000</f>
        <v>0</v>
      </c>
      <c r="H5" s="265">
        <f>G5*H7*H8/10000</f>
        <v>0</v>
      </c>
      <c r="I5" s="195" t="s">
        <v>391</v>
      </c>
    </row>
    <row r="6" spans="1:9" ht="18.75" customHeight="1" thickBot="1" x14ac:dyDescent="0.3">
      <c r="A6" s="232"/>
      <c r="B6" s="222"/>
      <c r="C6" s="222"/>
      <c r="D6" s="268"/>
      <c r="E6" s="266"/>
      <c r="F6" s="266"/>
      <c r="G6" s="266"/>
      <c r="H6" s="266"/>
      <c r="I6" s="196"/>
    </row>
    <row r="7" spans="1:9" ht="52.5" customHeight="1" thickBot="1" x14ac:dyDescent="0.3">
      <c r="A7" s="232"/>
      <c r="B7" s="110" t="s">
        <v>39</v>
      </c>
      <c r="C7" s="11" t="s">
        <v>31</v>
      </c>
      <c r="D7" s="94"/>
      <c r="E7" s="94"/>
      <c r="F7" s="94"/>
      <c r="G7" s="94"/>
      <c r="H7" s="94"/>
      <c r="I7" s="196"/>
    </row>
    <row r="8" spans="1:9" ht="51" customHeight="1" thickBot="1" x14ac:dyDescent="0.3">
      <c r="A8" s="233"/>
      <c r="B8" s="110" t="s">
        <v>37</v>
      </c>
      <c r="C8" s="11" t="s">
        <v>33</v>
      </c>
      <c r="D8" s="94"/>
      <c r="E8" s="94"/>
      <c r="F8" s="94"/>
      <c r="G8" s="94"/>
      <c r="H8" s="94"/>
      <c r="I8" s="225"/>
    </row>
    <row r="9" spans="1:9" ht="249" customHeight="1" thickBot="1" x14ac:dyDescent="0.3">
      <c r="A9" s="108">
        <v>2</v>
      </c>
      <c r="B9" s="3" t="s">
        <v>295</v>
      </c>
      <c r="C9" s="3" t="s">
        <v>120</v>
      </c>
      <c r="D9" s="95"/>
      <c r="E9" s="95"/>
      <c r="F9" s="95"/>
      <c r="G9" s="95"/>
      <c r="H9" s="95"/>
      <c r="I9" s="170" t="s">
        <v>392</v>
      </c>
    </row>
    <row r="10" spans="1:9" ht="21.75" customHeight="1" thickBot="1" x14ac:dyDescent="0.3">
      <c r="A10" s="107" t="s">
        <v>234</v>
      </c>
      <c r="B10" s="19" t="s">
        <v>121</v>
      </c>
      <c r="C10" s="109"/>
      <c r="D10" s="96"/>
      <c r="E10" s="96"/>
      <c r="F10" s="96"/>
      <c r="G10" s="96"/>
      <c r="H10" s="96"/>
      <c r="I10" s="171"/>
    </row>
    <row r="11" spans="1:9" ht="15.75" customHeight="1" thickBot="1" x14ac:dyDescent="0.3">
      <c r="A11" s="107"/>
      <c r="B11" s="33" t="s">
        <v>333</v>
      </c>
      <c r="C11" s="3" t="s">
        <v>120</v>
      </c>
      <c r="D11" s="97"/>
      <c r="E11" s="97"/>
      <c r="F11" s="97"/>
      <c r="G11" s="97"/>
      <c r="H11" s="97"/>
      <c r="I11" s="171"/>
    </row>
    <row r="12" spans="1:9" ht="26.25" thickBot="1" x14ac:dyDescent="0.3">
      <c r="A12" s="44"/>
      <c r="B12" s="10" t="s">
        <v>122</v>
      </c>
      <c r="C12" s="3" t="s">
        <v>120</v>
      </c>
      <c r="D12" s="95"/>
      <c r="E12" s="95"/>
      <c r="F12" s="95"/>
      <c r="G12" s="95"/>
      <c r="H12" s="95"/>
      <c r="I12" s="171"/>
    </row>
    <row r="13" spans="1:9" ht="88.5" customHeight="1" thickBot="1" x14ac:dyDescent="0.3">
      <c r="A13" s="108"/>
      <c r="B13" s="10" t="s">
        <v>123</v>
      </c>
      <c r="C13" s="3" t="s">
        <v>120</v>
      </c>
      <c r="D13" s="95"/>
      <c r="E13" s="95"/>
      <c r="F13" s="95"/>
      <c r="G13" s="95"/>
      <c r="H13" s="95"/>
      <c r="I13" s="172"/>
    </row>
    <row r="14" spans="1:9" ht="62.25" customHeight="1" thickBot="1" x14ac:dyDescent="0.3">
      <c r="A14" s="108" t="s">
        <v>235</v>
      </c>
      <c r="B14" s="8" t="s">
        <v>294</v>
      </c>
      <c r="C14" s="3" t="s">
        <v>120</v>
      </c>
      <c r="D14" s="88"/>
      <c r="E14" s="88"/>
      <c r="F14" s="88"/>
      <c r="G14" s="88"/>
      <c r="H14" s="88"/>
      <c r="I14" s="21" t="s">
        <v>393</v>
      </c>
    </row>
    <row r="15" spans="1:9" ht="168.75" customHeight="1" thickBot="1" x14ac:dyDescent="0.3">
      <c r="A15" s="108">
        <v>3</v>
      </c>
      <c r="B15" s="3" t="s">
        <v>293</v>
      </c>
      <c r="C15" s="3" t="s">
        <v>124</v>
      </c>
      <c r="D15" s="88"/>
      <c r="E15" s="88"/>
      <c r="F15" s="88"/>
      <c r="G15" s="88"/>
      <c r="H15" s="88"/>
      <c r="I15" s="21" t="s">
        <v>394</v>
      </c>
    </row>
    <row r="17" spans="1:9" ht="32.25" customHeight="1" x14ac:dyDescent="0.25">
      <c r="A17" s="261" t="s">
        <v>212</v>
      </c>
      <c r="B17" s="261"/>
      <c r="C17" s="261"/>
      <c r="D17" s="261"/>
      <c r="E17" s="261"/>
      <c r="F17" s="261"/>
      <c r="G17" s="261"/>
      <c r="H17" s="261"/>
      <c r="I17" s="261"/>
    </row>
    <row r="18" spans="1:9" ht="42.75" customHeight="1" x14ac:dyDescent="0.25">
      <c r="A18" s="261" t="s">
        <v>324</v>
      </c>
      <c r="B18" s="261"/>
      <c r="C18" s="261"/>
      <c r="D18" s="261"/>
      <c r="E18" s="261"/>
      <c r="F18" s="261"/>
      <c r="G18" s="261"/>
      <c r="H18" s="261"/>
      <c r="I18" s="261"/>
    </row>
    <row r="19" spans="1:9" ht="60" customHeight="1" x14ac:dyDescent="0.25">
      <c r="A19" s="261" t="s">
        <v>213</v>
      </c>
      <c r="B19" s="261"/>
      <c r="C19" s="261"/>
      <c r="D19" s="261"/>
      <c r="E19" s="261"/>
      <c r="F19" s="261"/>
      <c r="G19" s="261"/>
      <c r="H19" s="261"/>
      <c r="I19" s="261"/>
    </row>
  </sheetData>
  <mergeCells count="20">
    <mergeCell ref="A1:I1"/>
    <mergeCell ref="A2:A3"/>
    <mergeCell ref="B2:B3"/>
    <mergeCell ref="C2:C3"/>
    <mergeCell ref="E2:E3"/>
    <mergeCell ref="F2:H2"/>
    <mergeCell ref="I2:I3"/>
    <mergeCell ref="A17:I17"/>
    <mergeCell ref="A18:I18"/>
    <mergeCell ref="A19:I19"/>
    <mergeCell ref="G5:G6"/>
    <mergeCell ref="H5:H6"/>
    <mergeCell ref="I5:I8"/>
    <mergeCell ref="I9:I13"/>
    <mergeCell ref="A5:A8"/>
    <mergeCell ref="B5:B6"/>
    <mergeCell ref="C5:C6"/>
    <mergeCell ref="D5:D6"/>
    <mergeCell ref="E5:E6"/>
    <mergeCell ref="F5:F6"/>
  </mergeCells>
  <hyperlinks>
    <hyperlink ref="A17" location="_ftnref1" display="_ftnref1"/>
    <hyperlink ref="A18" location="_ftnref2" display="_ftnref2"/>
    <hyperlink ref="A19" location="_ftnref3" display="_ftnref3"/>
  </hyperlinks>
  <pageMargins left="0.7" right="0.7" top="0.75" bottom="0.75" header="0.3" footer="0.3"/>
  <pageSetup paperSize="9" scale="5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12</vt:i4>
      </vt:variant>
      <vt:variant>
        <vt:lpstr>Именованные диапазоны</vt:lpstr>
      </vt:variant>
      <vt:variant>
        <vt:i4>6</vt:i4>
      </vt:variant>
    </vt:vector>
  </HeadingPairs>
  <TitlesOfParts>
    <vt:vector size="18" baseType="lpstr">
      <vt:lpstr>Форма целиком</vt:lpstr>
      <vt:lpstr>Демография</vt:lpstr>
      <vt:lpstr>Рынок труда и занятость</vt:lpstr>
      <vt:lpstr>Промышленное производство</vt:lpstr>
      <vt:lpstr>Сельское хоз-во</vt:lpstr>
      <vt:lpstr>Пр-во важнейших видов продукции</vt:lpstr>
      <vt:lpstr>Потребительский рынок</vt:lpstr>
      <vt:lpstr>Инвестиции</vt:lpstr>
      <vt:lpstr>Строительство</vt:lpstr>
      <vt:lpstr>Транспорт</vt:lpstr>
      <vt:lpstr>Финансы</vt:lpstr>
      <vt:lpstr>Развитие социальной сферы</vt:lpstr>
      <vt:lpstr>'Промышленное производство'!_ftn1</vt:lpstr>
      <vt:lpstr>'Промышленное производство'!_ftn2</vt:lpstr>
      <vt:lpstr>'Промышленное производство'!_ftn3</vt:lpstr>
      <vt:lpstr>'Форма целиком'!_ftnref1</vt:lpstr>
      <vt:lpstr>'Форма целиком'!_ftnref2</vt:lpstr>
      <vt:lpstr>'Форма целиком'!_ftnref3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2016-11-08T11:39:27Z</dcterms:modified>
</cp:coreProperties>
</file>