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376" windowHeight="12588"/>
  </bookViews>
  <sheets>
    <sheet name="Форма целиком" sheetId="1" r:id="rId1"/>
  </sheets>
  <definedNames>
    <definedName name="_ftn1" localSheetId="0">'Форма целиком'!$A$282</definedName>
    <definedName name="_ftn2" localSheetId="0">'Форма целиком'!$A$283</definedName>
    <definedName name="_ftn3" localSheetId="0">'Форма целиком'!#REF!</definedName>
    <definedName name="_ftnref1" localSheetId="0">'Форма целиком'!$B$42</definedName>
    <definedName name="_ftnref2" localSheetId="0">'Форма целиком'!$B$44</definedName>
    <definedName name="_ftnref3" localSheetId="0">'Форма целиком'!$C$44</definedName>
    <definedName name="_Ref346553369" localSheetId="0">'Форма целиком'!#REF!</definedName>
  </definedNames>
  <calcPr calcId="144525"/>
</workbook>
</file>

<file path=xl/calcChain.xml><?xml version="1.0" encoding="utf-8"?>
<calcChain xmlns="http://schemas.openxmlformats.org/spreadsheetml/2006/main">
  <c r="H267" i="1" l="1"/>
  <c r="G267" i="1"/>
  <c r="F267" i="1"/>
  <c r="E267" i="1"/>
  <c r="D267" i="1"/>
  <c r="H208" i="1"/>
  <c r="G208" i="1"/>
  <c r="F208" i="1"/>
  <c r="E208" i="1"/>
  <c r="E196" i="1"/>
  <c r="F196" i="1" s="1"/>
  <c r="G196" i="1" s="1"/>
  <c r="H196" i="1" s="1"/>
  <c r="D181" i="1"/>
  <c r="D183" i="1" s="1"/>
  <c r="E183" i="1"/>
  <c r="E163" i="1"/>
  <c r="F163" i="1" s="1"/>
  <c r="G163" i="1" s="1"/>
  <c r="H163" i="1" s="1"/>
  <c r="E160" i="1"/>
  <c r="F160" i="1" s="1"/>
  <c r="G160" i="1" s="1"/>
  <c r="H160" i="1" s="1"/>
  <c r="E151" i="1"/>
  <c r="F151" i="1" s="1"/>
  <c r="G151" i="1" s="1"/>
  <c r="H151" i="1" s="1"/>
  <c r="E149" i="1"/>
  <c r="F149" i="1" s="1"/>
  <c r="G149" i="1" s="1"/>
  <c r="H149" i="1" s="1"/>
  <c r="E147" i="1"/>
  <c r="D144" i="1"/>
  <c r="E145" i="1" s="1"/>
  <c r="E142" i="1"/>
  <c r="F142" i="1" s="1"/>
  <c r="G142" i="1" s="1"/>
  <c r="H142" i="1" s="1"/>
  <c r="E140" i="1"/>
  <c r="F140" i="1" s="1"/>
  <c r="G140" i="1" s="1"/>
  <c r="H140" i="1" s="1"/>
  <c r="E138" i="1"/>
  <c r="F138" i="1" s="1"/>
  <c r="D135" i="1"/>
  <c r="D132" i="1" s="1"/>
  <c r="E125" i="1"/>
  <c r="F125" i="1" s="1"/>
  <c r="G125" i="1" s="1"/>
  <c r="H125" i="1" s="1"/>
  <c r="E119" i="1"/>
  <c r="F119" i="1" s="1"/>
  <c r="G119" i="1" s="1"/>
  <c r="H119" i="1" s="1"/>
  <c r="E116" i="1"/>
  <c r="F116" i="1" s="1"/>
  <c r="G116" i="1" s="1"/>
  <c r="H116" i="1" s="1"/>
  <c r="E113" i="1"/>
  <c r="F113" i="1" s="1"/>
  <c r="G113" i="1" s="1"/>
  <c r="H113" i="1" s="1"/>
  <c r="E110" i="1"/>
  <c r="F110" i="1" s="1"/>
  <c r="G110" i="1" s="1"/>
  <c r="H110" i="1" s="1"/>
  <c r="E107" i="1"/>
  <c r="F107" i="1" s="1"/>
  <c r="G107" i="1" s="1"/>
  <c r="H107" i="1" s="1"/>
  <c r="E104" i="1"/>
  <c r="F104" i="1" s="1"/>
  <c r="G104" i="1" s="1"/>
  <c r="H104" i="1" s="1"/>
  <c r="E101" i="1"/>
  <c r="F101" i="1" s="1"/>
  <c r="G101" i="1" s="1"/>
  <c r="H101" i="1" s="1"/>
  <c r="E98" i="1"/>
  <c r="F98" i="1" s="1"/>
  <c r="G98" i="1" s="1"/>
  <c r="H98" i="1" s="1"/>
  <c r="E95" i="1"/>
  <c r="F95" i="1" s="1"/>
  <c r="G95" i="1" s="1"/>
  <c r="H95" i="1" s="1"/>
  <c r="E92" i="1"/>
  <c r="F92" i="1" s="1"/>
  <c r="G92" i="1" s="1"/>
  <c r="H92" i="1" s="1"/>
  <c r="E89" i="1"/>
  <c r="F89" i="1" s="1"/>
  <c r="G89" i="1" s="1"/>
  <c r="H89" i="1" s="1"/>
  <c r="E86" i="1"/>
  <c r="F86" i="1" s="1"/>
  <c r="G86" i="1" s="1"/>
  <c r="H86" i="1" s="1"/>
  <c r="E83" i="1"/>
  <c r="F83" i="1" s="1"/>
  <c r="G83" i="1" s="1"/>
  <c r="H83" i="1" s="1"/>
  <c r="E80" i="1"/>
  <c r="F80" i="1" s="1"/>
  <c r="G80" i="1" s="1"/>
  <c r="H80" i="1" s="1"/>
  <c r="E77" i="1"/>
  <c r="F77" i="1" s="1"/>
  <c r="G77" i="1" s="1"/>
  <c r="H77" i="1" s="1"/>
  <c r="E74" i="1"/>
  <c r="F74" i="1" s="1"/>
  <c r="G74" i="1" s="1"/>
  <c r="H74" i="1" s="1"/>
  <c r="E71" i="1"/>
  <c r="F71" i="1" s="1"/>
  <c r="G71" i="1" s="1"/>
  <c r="H71" i="1" s="1"/>
  <c r="E68" i="1"/>
  <c r="F68" i="1" s="1"/>
  <c r="G68" i="1" s="1"/>
  <c r="H68" i="1" s="1"/>
  <c r="E65" i="1"/>
  <c r="F65" i="1" s="1"/>
  <c r="G65" i="1" s="1"/>
  <c r="H65" i="1" s="1"/>
  <c r="E62" i="1"/>
  <c r="F62" i="1" s="1"/>
  <c r="G62" i="1" s="1"/>
  <c r="H62" i="1" s="1"/>
  <c r="E59" i="1"/>
  <c r="F59" i="1" s="1"/>
  <c r="G59" i="1" s="1"/>
  <c r="H59" i="1" s="1"/>
  <c r="E56" i="1"/>
  <c r="F56" i="1" s="1"/>
  <c r="G56" i="1" s="1"/>
  <c r="H56" i="1" s="1"/>
  <c r="E53" i="1"/>
  <c r="F53" i="1" s="1"/>
  <c r="G53" i="1" s="1"/>
  <c r="H53" i="1" s="1"/>
  <c r="E50" i="1"/>
  <c r="E43" i="1"/>
  <c r="F43" i="1" s="1"/>
  <c r="H35" i="1"/>
  <c r="G35" i="1"/>
  <c r="F35" i="1"/>
  <c r="E35" i="1"/>
  <c r="H11" i="1"/>
  <c r="G11" i="1"/>
  <c r="F11" i="1"/>
  <c r="E11" i="1"/>
  <c r="E9" i="1" l="1"/>
  <c r="H244" i="1"/>
  <c r="E144" i="1"/>
  <c r="E136" i="1"/>
  <c r="E133" i="1" s="1"/>
  <c r="D191" i="1"/>
  <c r="E244" i="1"/>
  <c r="G244" i="1"/>
  <c r="D244" i="1"/>
  <c r="E191" i="1"/>
  <c r="E135" i="1"/>
  <c r="F136" i="1" s="1"/>
  <c r="F244" i="1"/>
  <c r="G138" i="1"/>
  <c r="F135" i="1"/>
  <c r="E12" i="1"/>
  <c r="E13" i="1" s="1"/>
  <c r="E14" i="1"/>
  <c r="F50" i="1"/>
  <c r="E46" i="1"/>
  <c r="G43" i="1"/>
  <c r="F147" i="1"/>
  <c r="F145" i="1"/>
  <c r="E132" i="1" l="1"/>
  <c r="E134" i="1" s="1"/>
  <c r="F133" i="1"/>
  <c r="F183" i="1"/>
  <c r="F191" i="1" s="1"/>
  <c r="H43" i="1"/>
  <c r="F46" i="1"/>
  <c r="G47" i="1" s="1"/>
  <c r="G50" i="1"/>
  <c r="G147" i="1"/>
  <c r="F144" i="1"/>
  <c r="F132" i="1" s="1"/>
  <c r="E21" i="1"/>
  <c r="E19" i="1"/>
  <c r="E18" i="1"/>
  <c r="E48" i="1"/>
  <c r="F9" i="1"/>
  <c r="F12" i="1"/>
  <c r="F13" i="1" s="1"/>
  <c r="G136" i="1"/>
  <c r="F47" i="1"/>
  <c r="H138" i="1"/>
  <c r="G135" i="1"/>
  <c r="H136" i="1" s="1"/>
  <c r="E20" i="1" l="1"/>
  <c r="G145" i="1"/>
  <c r="G133" i="1" s="1"/>
  <c r="F134" i="1"/>
  <c r="H135" i="1"/>
  <c r="H50" i="1"/>
  <c r="G46" i="1"/>
  <c r="G144" i="1"/>
  <c r="H145" i="1" s="1"/>
  <c r="H147" i="1"/>
  <c r="G9" i="1"/>
  <c r="G12" i="1"/>
  <c r="G13" i="1" s="1"/>
  <c r="F48" i="1"/>
  <c r="F14" i="1"/>
  <c r="G183" i="1"/>
  <c r="G191" i="1" s="1"/>
  <c r="H183" i="1" l="1"/>
  <c r="H191" i="1" s="1"/>
  <c r="H144" i="1"/>
  <c r="H132" i="1" s="1"/>
  <c r="G132" i="1"/>
  <c r="G134" i="1" s="1"/>
  <c r="G14" i="1"/>
  <c r="H46" i="1"/>
  <c r="G48" i="1"/>
  <c r="H47" i="1"/>
  <c r="H12" i="1"/>
  <c r="H13" i="1" s="1"/>
  <c r="H9" i="1"/>
  <c r="F21" i="1"/>
  <c r="F18" i="1"/>
  <c r="F19" i="1"/>
  <c r="H133" i="1" l="1"/>
  <c r="H134" i="1" s="1"/>
  <c r="G19" i="1"/>
  <c r="G18" i="1"/>
  <c r="G21" i="1"/>
  <c r="H48" i="1"/>
  <c r="H21" i="1"/>
  <c r="H19" i="1"/>
  <c r="H18" i="1"/>
  <c r="F20" i="1"/>
  <c r="G20" i="1" l="1"/>
  <c r="H42" i="1"/>
  <c r="H20" i="1"/>
</calcChain>
</file>

<file path=xl/sharedStrings.xml><?xml version="1.0" encoding="utf-8"?>
<sst xmlns="http://schemas.openxmlformats.org/spreadsheetml/2006/main" count="690" uniqueCount="308">
  <si>
    <t>№ п/п</t>
  </si>
  <si>
    <t>Наименование, раздела, показателя</t>
  </si>
  <si>
    <t>Единица измерения</t>
  </si>
  <si>
    <t>Отчет</t>
  </si>
  <si>
    <t>Оценка</t>
  </si>
  <si>
    <t>Прогноз</t>
  </si>
  <si>
    <t>I</t>
  </si>
  <si>
    <t>Демографические показатели</t>
  </si>
  <si>
    <t>Численность населения на 1 января текущего года</t>
  </si>
  <si>
    <t>Человек</t>
  </si>
  <si>
    <t xml:space="preserve">Изменение к предыдущему году </t>
  </si>
  <si>
    <t>%</t>
  </si>
  <si>
    <t>1.1</t>
  </si>
  <si>
    <t>Городского</t>
  </si>
  <si>
    <t>1.2</t>
  </si>
  <si>
    <t>Сельского</t>
  </si>
  <si>
    <t>Изменение к предыдущему году</t>
  </si>
  <si>
    <t>1.3</t>
  </si>
  <si>
    <t>Численность населения среднегодовая</t>
  </si>
  <si>
    <t>Число родившихся (без учета мертворожденных)</t>
  </si>
  <si>
    <t>Число умерших</t>
  </si>
  <si>
    <t>Миграционный прирост (-убыль)</t>
  </si>
  <si>
    <t>Общий коэффициент рождаемости</t>
  </si>
  <si>
    <t>Чел. на 1 тыс. чел. населения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</si>
  <si>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</si>
  <si>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</si>
  <si>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</si>
  <si>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</si>
  <si>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Рынок труда и занятость населения</t>
  </si>
  <si>
    <t>Численность занятых в экономике (среднегодовая)</t>
  </si>
  <si>
    <t>2</t>
  </si>
  <si>
    <t>Уровень зарегистрированной безработицы (на конец года)</t>
  </si>
  <si>
    <t>3</t>
  </si>
  <si>
    <t>Численность безработных, зарегистрированных в органах государственной службы занятости (на конец года)</t>
  </si>
  <si>
    <t>4</t>
  </si>
  <si>
    <t>Количество вакансий, заявленных предприятиями, в  центры занятости населения  (на конец года)</t>
  </si>
  <si>
    <t>Единиц</t>
  </si>
  <si>
    <t>5</t>
  </si>
  <si>
    <t>Создание новых  рабочих мест,   всего</t>
  </si>
  <si>
    <t>5.1</t>
  </si>
  <si>
    <t>на действующих  предприятиях</t>
  </si>
  <si>
    <t>5.2</t>
  </si>
  <si>
    <t>на  вновь вводимых  предприятиях</t>
  </si>
  <si>
    <t>6</t>
  </si>
  <si>
    <t>Среднесписочная численность работников крупных и средних предприятий и некоммерческих организаций</t>
  </si>
  <si>
    <t>7</t>
  </si>
  <si>
    <t xml:space="preserve">Среднемесячная заработная плата работников крупных и средних предприятий и некоммерческих организаций 
</t>
  </si>
  <si>
    <t>Рублей в ценах соотв. лет</t>
  </si>
  <si>
    <t>8</t>
  </si>
  <si>
    <t>Фонд начисленной заработной платы работников крупных и средних предприятий и некоммерческих организаций</t>
  </si>
  <si>
    <t>Тыс. руб. в ценах соотв. лет</t>
  </si>
  <si>
    <t>III</t>
  </si>
  <si>
    <t>Промышленное производство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</si>
  <si>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</si>
  <si>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Индекс промышленного производства</t>
  </si>
  <si>
    <t>% к предыдущему году в сопоставимых ценах</t>
  </si>
  <si>
    <t>Индекс-дефлятор[1]</t>
  </si>
  <si>
    <t>% к предыдущему году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</si>
  <si>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Добыча полезных ископаемых</t>
    </r>
    <r>
      <rPr>
        <sz val="10"/>
        <rFont val="Arial"/>
        <family val="2"/>
        <charset val="204"/>
      </rPr>
      <t xml:space="preserve">" </t>
    </r>
    <r>
      <rPr>
        <b/>
        <sz val="10"/>
        <rFont val="Arial"/>
        <family val="2"/>
        <charset val="204"/>
      </rPr>
      <t>(раздел В)</t>
    </r>
  </si>
  <si>
    <t xml:space="preserve">Тыс. руб. в ценах соотв. лет </t>
  </si>
  <si>
    <t>Индекс производства[2]</t>
  </si>
  <si>
    <t>Индекс-дефлятор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</si>
  <si>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Обрабатывающие производства" (Раздел С)</t>
    </r>
  </si>
  <si>
    <t xml:space="preserve">Индекс производства </t>
  </si>
  <si>
    <t>В том числе:</t>
  </si>
  <si>
    <t>3.1</t>
  </si>
  <si>
    <t>Производство пищевых продуктов (группировка 10)</t>
  </si>
  <si>
    <t>3.2</t>
  </si>
  <si>
    <t>Производство напитков (группировка 11)</t>
  </si>
  <si>
    <t>3.3</t>
  </si>
  <si>
    <t>Производство табачных изделий (группировка 12)</t>
  </si>
  <si>
    <t>3.4</t>
  </si>
  <si>
    <t>Производство текстильных изделий (группировка 13)</t>
  </si>
  <si>
    <t>3.5</t>
  </si>
  <si>
    <t>Производство одежды (группировка 14)</t>
  </si>
  <si>
    <t>3.6</t>
  </si>
  <si>
    <t>Производство кожи и изделий из кожи (группировка 15)</t>
  </si>
  <si>
    <t>3.7</t>
  </si>
  <si>
    <t>Обработка древесины и производство изделий из дерева и пробки, кроме мебели, производство изделий из соломки и материалов для плетения (группировка 16)</t>
  </si>
  <si>
    <t>3.8</t>
  </si>
  <si>
    <t>Производство бумаги и бумажных изделий (группировка 17)</t>
  </si>
  <si>
    <t>3.9</t>
  </si>
  <si>
    <t>Деятельность полиграфическая и копирование носителей информации (группировка 18)</t>
  </si>
  <si>
    <t>3.10</t>
  </si>
  <si>
    <t>Производство кокса и нефтепродуктов (группировка 19)</t>
  </si>
  <si>
    <t>3.11</t>
  </si>
  <si>
    <t>Производство химических веществ и химических продуктов (группировка 20)</t>
  </si>
  <si>
    <t>3.12</t>
  </si>
  <si>
    <t>Производство лекарственных средств и материалов, применяемых в медицинских целях (группировка 21)</t>
  </si>
  <si>
    <t>3.13</t>
  </si>
  <si>
    <t>Производство резиновых и пластмассовых изделий (группировка 22)</t>
  </si>
  <si>
    <t>3.14</t>
  </si>
  <si>
    <t>Производство прочей неметаллической минеральной продукции (группировка 23)</t>
  </si>
  <si>
    <t>3.15</t>
  </si>
  <si>
    <t>Производство металлургическое (группировка 24)</t>
  </si>
  <si>
    <t>3.16</t>
  </si>
  <si>
    <t>Производство готовых металлических изделий, кроме машин и оборудования (группировка 25)</t>
  </si>
  <si>
    <t>3.17</t>
  </si>
  <si>
    <t>Производство компьютеров, электронных и  оптических изделий (группировка 26)</t>
  </si>
  <si>
    <t>3.18</t>
  </si>
  <si>
    <t>Производство электрического оборудования (группировка 27)</t>
  </si>
  <si>
    <t>3.19</t>
  </si>
  <si>
    <t>Производство машин и оборудования, не включенных в другие группировки (группировка 28)</t>
  </si>
  <si>
    <t>3.20</t>
  </si>
  <si>
    <t>Производство автотранспортных средств, прицепов и полуприцепов (группировка 29)</t>
  </si>
  <si>
    <t>3.21</t>
  </si>
  <si>
    <t>Производство прочих транспортных средств и оборудования (группировка 30)</t>
  </si>
  <si>
    <t>3.22</t>
  </si>
  <si>
    <t>Производство мебели (группировка 31)</t>
  </si>
  <si>
    <t>3.23</t>
  </si>
  <si>
    <t>Производство прочих готовых изделий (группировка 32)</t>
  </si>
  <si>
    <t>3.24</t>
  </si>
  <si>
    <t>Ремонт и монтаж машин и оборудования (группировка 33)</t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</si>
  <si>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</t>
    </r>
    <r>
      <rPr>
        <b/>
        <sz val="10"/>
        <rFont val="Arial"/>
        <family val="2"/>
        <charset val="204"/>
      </rPr>
      <t xml:space="preserve"> "Обеспечение электрической энергией, газом и паром; кондиционирование воздуха" (Раздел D)</t>
    </r>
  </si>
  <si>
    <r>
      <t>Объем отгруженных товаров собственного производства, выполненных работ и услуг собственными силами по виду экономической деятельности "</t>
    </r>
    <r>
      <rPr>
        <b/>
        <sz val="10"/>
        <rFont val="Arial"/>
        <family val="2"/>
        <charset val="204"/>
      </rPr>
      <t>Водоснабжение; водоотведение, организация сбора и утилизации отходов, деятельность по ликвидации загрязнений" (Раздел Е)</t>
    </r>
  </si>
  <si>
    <t>IV</t>
  </si>
  <si>
    <t>Сельское хозяйство</t>
  </si>
  <si>
    <t xml:space="preserve">Продукция сельского хозяйства (в фактически действовавших ценах) </t>
  </si>
  <si>
    <t>Продукция растениеводства (в фактически действовавших ценах)</t>
  </si>
  <si>
    <t>1.1.1</t>
  </si>
  <si>
    <t>В сельскохозяйственных организациях</t>
  </si>
  <si>
    <t>Индекс производства</t>
  </si>
  <si>
    <t>1.1.2</t>
  </si>
  <si>
    <t>В хозяйствах населения</t>
  </si>
  <si>
    <t>1.1.3</t>
  </si>
  <si>
    <t xml:space="preserve">В крестьянских (фермерских) хозяйствах и у индивидуальных предпринимателей </t>
  </si>
  <si>
    <t>Продукция животноводства         (в фактически действовавших ценах)</t>
  </si>
  <si>
    <t>%  к предыдущему году в сопоставимых ценах</t>
  </si>
  <si>
    <t>1.2.1</t>
  </si>
  <si>
    <t>1.2.2</t>
  </si>
  <si>
    <t>1.2.3</t>
  </si>
  <si>
    <t>…</t>
  </si>
  <si>
    <t>VI</t>
  </si>
  <si>
    <t>Потребительский рынок</t>
  </si>
  <si>
    <t>Оборот розничной торговли (без субъектов малого предпринимательства)</t>
  </si>
  <si>
    <t xml:space="preserve">Оборот розничной торговли к предыдущему году </t>
  </si>
  <si>
    <t>% в сопоставимых ценах</t>
  </si>
  <si>
    <t>Оборот общественного питания (без субъектов малого предпринимательства)</t>
  </si>
  <si>
    <t>Оборот общественного питания к предыдущему году</t>
  </si>
  <si>
    <t>Объем платных услуг населению (без субъектов малого предпринимательства)</t>
  </si>
  <si>
    <t>Объем платных услуг населению к предыдущему году</t>
  </si>
  <si>
    <t>VII</t>
  </si>
  <si>
    <t>Инвестиции</t>
  </si>
  <si>
    <t xml:space="preserve">Инвестиции в основной капитал, осуществляемые организациями, находящимися на территории муниципального образования </t>
  </si>
  <si>
    <t>Индекс физического объема инвестиций в основной капитал</t>
  </si>
  <si>
    <t>2.</t>
  </si>
  <si>
    <t xml:space="preserve">Распределение инвестиций в основной капитал по видам экономической деятельности, всего: </t>
  </si>
  <si>
    <t>2.1</t>
  </si>
  <si>
    <t>Сельское, лесное хозяйство, охота, рыболовство и рыбоводство (Раздел А)</t>
  </si>
  <si>
    <t>2.2</t>
  </si>
  <si>
    <t>Добыча полезных ископаемых (раздел В)</t>
  </si>
  <si>
    <t>2.3</t>
  </si>
  <si>
    <t>Обрабатывающие производства (раздел С)</t>
  </si>
  <si>
    <t>2.4</t>
  </si>
  <si>
    <t>Обеспечение электрической энергией, газом и паром; кондиционирование воздуха (раздел D)</t>
  </si>
  <si>
    <t>2.5</t>
  </si>
  <si>
    <t>Водоснабжение; водоотведение, организация сбора и утилизации отходов, деятельность по ликвидации загрязнений (раздел Е)</t>
  </si>
  <si>
    <t>2.6</t>
  </si>
  <si>
    <t>Строительство (раздел F)</t>
  </si>
  <si>
    <t>Другие виды экономической деятельности (указать какие)</t>
  </si>
  <si>
    <t xml:space="preserve">Инвестиции в основной капитал по источникам финансирования, всего: </t>
  </si>
  <si>
    <t>Собственные средства предприятий</t>
  </si>
  <si>
    <t>Привлеченные средства</t>
  </si>
  <si>
    <t>3.2.1</t>
  </si>
  <si>
    <t>Кредиты банков</t>
  </si>
  <si>
    <t>в том числе кредиты иностранных банков</t>
  </si>
  <si>
    <t>3.2.2</t>
  </si>
  <si>
    <t>Бюджетные средства</t>
  </si>
  <si>
    <t>3.2.2.1</t>
  </si>
  <si>
    <t>Из федерального бюджета</t>
  </si>
  <si>
    <t>3.2.2.2</t>
  </si>
  <si>
    <t>Из областного бюджета</t>
  </si>
  <si>
    <t>3.2.2.3</t>
  </si>
  <si>
    <t>Из бюджета муниципального образования</t>
  </si>
  <si>
    <t>3.2.3</t>
  </si>
  <si>
    <t>Из средств внебюджетных фондов</t>
  </si>
  <si>
    <t>3.2.4</t>
  </si>
  <si>
    <t>Прочие</t>
  </si>
  <si>
    <t>VIII</t>
  </si>
  <si>
    <t>Строительство</t>
  </si>
  <si>
    <t>Объем работ, выполненных по виду деятельности "Строительство" (раздел F)</t>
  </si>
  <si>
    <t>Введено в действие жилых домов на территории муниципального образования</t>
  </si>
  <si>
    <t xml:space="preserve">Кв. метров общей площади </t>
  </si>
  <si>
    <t xml:space="preserve">Введено в действие индивидуальных жилых домов на территории  муниципального образования </t>
  </si>
  <si>
    <t xml:space="preserve">Общая площадь жилых помещений, приходящаяся в среднем на одного жителя </t>
  </si>
  <si>
    <t>Кв. метров общей площади на 1 чел.</t>
  </si>
  <si>
    <t>X</t>
  </si>
  <si>
    <t>Транспорт</t>
  </si>
  <si>
    <t>Протяженность автодорог общего пользования местного значения (на конец года)</t>
  </si>
  <si>
    <t>километр</t>
  </si>
  <si>
    <r>
      <t xml:space="preserve">Протяженность автодорог общего пользования местного значения с твердым покрытием, </t>
    </r>
    <r>
      <rPr>
        <sz val="10"/>
        <color theme="1"/>
        <rFont val="Arial"/>
        <family val="2"/>
        <charset val="204"/>
      </rPr>
      <t xml:space="preserve"> (на конец года)
</t>
    </r>
  </si>
  <si>
    <r>
      <t>Удельный вес автомобильных дорог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с твердым покрытием в общей протяженности автомобильных дорог общего пользования</t>
    </r>
  </si>
  <si>
    <t>На конец года; %</t>
  </si>
  <si>
    <t>XI</t>
  </si>
  <si>
    <t xml:space="preserve">Бюджет муниципального образования </t>
  </si>
  <si>
    <t>Доходы бюджета муниципального образования, всего</t>
  </si>
  <si>
    <t xml:space="preserve"> Собственные (налоговые и неналоговые)</t>
  </si>
  <si>
    <t xml:space="preserve">   Налог на доходы физических лиц</t>
  </si>
  <si>
    <t xml:space="preserve">   Налоги на совокупный доход</t>
  </si>
  <si>
    <t>1.1.3.1</t>
  </si>
  <si>
    <t>единый налог, взимаемый в связи с применением упрощенной системы налогообложения</t>
  </si>
  <si>
    <t>1.1.3.2</t>
  </si>
  <si>
    <t>единый налог на вмененный доход для отдельных видов деятельности</t>
  </si>
  <si>
    <t>1.1.3.3</t>
  </si>
  <si>
    <t>единый сельскохозяйственный налог</t>
  </si>
  <si>
    <t>1.1.4</t>
  </si>
  <si>
    <t>налог на имущество,</t>
  </si>
  <si>
    <t>1.1.4.1</t>
  </si>
  <si>
    <t>налоги на имущество физ. лиц</t>
  </si>
  <si>
    <t>1.1.4.2</t>
  </si>
  <si>
    <t>земельный налог</t>
  </si>
  <si>
    <t>1.1.5</t>
  </si>
  <si>
    <t>Задолженность и перерасчеты по отмененным налогам, сборам и иным обязательным платежам</t>
  </si>
  <si>
    <t>1.1.6</t>
  </si>
  <si>
    <t>Доходы от использования имущества, находящегося в государственной и муниципальной собственности</t>
  </si>
  <si>
    <t>1.1.7</t>
  </si>
  <si>
    <t>Доходы от оказания платных услуг и компенсации затрат государства</t>
  </si>
  <si>
    <t>1.1.8</t>
  </si>
  <si>
    <t>Доходы от продажи материальных и нематериальных активов</t>
  </si>
  <si>
    <t>1.1.9</t>
  </si>
  <si>
    <t>Прочие неналоговые доходы</t>
  </si>
  <si>
    <t xml:space="preserve"> Безвозмездные поступления, всего</t>
  </si>
  <si>
    <t>Дотации бюджетам муниципальных образований</t>
  </si>
  <si>
    <t>Субсидии бюджетам муниципальных образований (межбюджетные субсидии)</t>
  </si>
  <si>
    <t>Субвенции бюджетам муниципальных образований</t>
  </si>
  <si>
    <t>1.2.4</t>
  </si>
  <si>
    <t>Иные межбюджетные трансферты</t>
  </si>
  <si>
    <t>Расходы бюджета муниципального образования, всего</t>
  </si>
  <si>
    <t>Общегосударственные расходы</t>
  </si>
  <si>
    <t>Расходы на национальную оборону</t>
  </si>
  <si>
    <t>Расходы на национальную безопасность и правоохранительную деятельность</t>
  </si>
  <si>
    <t>Расходы на национальную экономику</t>
  </si>
  <si>
    <t>Расходы на ЖКХ</t>
  </si>
  <si>
    <t>Расходы на Образование</t>
  </si>
  <si>
    <t>2.7</t>
  </si>
  <si>
    <t>Расходы на Культуру и кинематографию</t>
  </si>
  <si>
    <t>2.8</t>
  </si>
  <si>
    <t xml:space="preserve">Расходы на Социальную политику </t>
  </si>
  <si>
    <t>2.9</t>
  </si>
  <si>
    <t>Расходы на физическую культуру и спорт</t>
  </si>
  <si>
    <t>2.10</t>
  </si>
  <si>
    <t>Прочие расходы</t>
  </si>
  <si>
    <t>Превышение доходов над расходами (+), или расходов над доходами (-)</t>
  </si>
  <si>
    <t>Муниципальный долг</t>
  </si>
  <si>
    <t>IX</t>
  </si>
  <si>
    <t>Развитие социальной сферы</t>
  </si>
  <si>
    <t>Ввод в действие объектов социально-культурной сферы за счет всех источников финансирования:</t>
  </si>
  <si>
    <t>дошкольные учреждения</t>
  </si>
  <si>
    <t>Ед.</t>
  </si>
  <si>
    <t>мест</t>
  </si>
  <si>
    <t>общеобразовательные школы</t>
  </si>
  <si>
    <t>больницы</t>
  </si>
  <si>
    <t>коек</t>
  </si>
  <si>
    <t>1.4</t>
  </si>
  <si>
    <t>амбулаторно-поликлинические учреждения</t>
  </si>
  <si>
    <t>посещений в смену</t>
  </si>
  <si>
    <t>1.5</t>
  </si>
  <si>
    <t>спортивные сооружения</t>
  </si>
  <si>
    <t>1.6</t>
  </si>
  <si>
    <t>другие объекты (указать какие)</t>
  </si>
  <si>
    <t>Численность детей в дошкольных образовательных учреждениях</t>
  </si>
  <si>
    <t>Численность учащихся в учреждениях:</t>
  </si>
  <si>
    <t>общеобразовательных</t>
  </si>
  <si>
    <t>начального профессионального образования</t>
  </si>
  <si>
    <t>среднего профессионального образования</t>
  </si>
  <si>
    <t>высшего профессионального   образования</t>
  </si>
  <si>
    <t>Выпуск специалистов учреждениями:</t>
  </si>
  <si>
    <t>4.1</t>
  </si>
  <si>
    <t>4.2</t>
  </si>
  <si>
    <t>высшего профессионального образования</t>
  </si>
  <si>
    <t xml:space="preserve"> Уровень обеспеченности (на конец года): </t>
  </si>
  <si>
    <t>больничными койками</t>
  </si>
  <si>
    <t>Коек на  10 тыс.                                                                                                                              населения</t>
  </si>
  <si>
    <t xml:space="preserve">амбулаторно-поликлиническими учреждениями    </t>
  </si>
  <si>
    <t>Посещений в смену на 10 тыс. населения</t>
  </si>
  <si>
    <t>5.3</t>
  </si>
  <si>
    <t>в том числе дневными стационарами</t>
  </si>
  <si>
    <t>5.4</t>
  </si>
  <si>
    <t xml:space="preserve"> врачами</t>
  </si>
  <si>
    <t>Чел. на 10 тыс. населения</t>
  </si>
  <si>
    <t>5.5</t>
  </si>
  <si>
    <t xml:space="preserve">средним медицинским персоналом </t>
  </si>
  <si>
    <t>5.6</t>
  </si>
  <si>
    <t>стационарными учреждениями социального обслуживания  престарелых и инвалидов (взрослых и детей)</t>
  </si>
  <si>
    <t>Мест на 10 тыс. населения</t>
  </si>
  <si>
    <t>5.7</t>
  </si>
  <si>
    <t>общедоступными библиотеками</t>
  </si>
  <si>
    <t>Ед. на 100 тыс. населения</t>
  </si>
  <si>
    <t>5.8</t>
  </si>
  <si>
    <t xml:space="preserve">учреждениями культурно-досугового типа </t>
  </si>
  <si>
    <t>5.9</t>
  </si>
  <si>
    <t>дошкольными образовательными учреждениями</t>
  </si>
  <si>
    <t>Мест на 1000 детей в возрасте 1–6 лет</t>
  </si>
  <si>
    <t xml:space="preserve">Количество обучающихся в первую смену в дневных учреждениях общего образования </t>
  </si>
  <si>
    <t>% к общему числу обучающихся в этих учреждениях</t>
  </si>
  <si>
    <t>[1]Здесь и далее под индексом-дефлятором понимается отношение значения соответствующего показателя, исчисленного в фактически действовавших ценах, к значению показателя, исчисленному в постоянных ценах базисного периода – периода времени, с которым производится сравнение проектируемых или отчетных показателей.</t>
  </si>
  <si>
    <t>[2] Здесь и далее индекс производства указывается по соответствующим видам экономической деятельности, приводимым в предыдущей строке таблицы. Индекс производства - относительный показатель, характеризующий изменение масштабов производства в сравниваемых периодах, и исчисляемый как отношение объемов его производства в натурально-вещественном выражении в сравниваемых периодах.</t>
  </si>
  <si>
    <t xml:space="preserve">Основные показатели прогноза социально-экономического развития </t>
  </si>
  <si>
    <t>1/120</t>
  </si>
  <si>
    <t>1/960</t>
  </si>
  <si>
    <t>1/65</t>
  </si>
  <si>
    <t>1/230</t>
  </si>
  <si>
    <t>1/232</t>
  </si>
  <si>
    <t>1/235</t>
  </si>
  <si>
    <t>1/237</t>
  </si>
  <si>
    <t>1/240</t>
  </si>
  <si>
    <t>Администрация Красноборского городского поселения Тосненского района Ленинградской области</t>
  </si>
  <si>
    <t xml:space="preserve"> муниципального образования Ленинградской области на 2021 -  2023 годы и ожидаемые итоги исполнения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</si>
</sst>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0"/>
      <name val="Calibri"/>
      <family val="2"/>
      <charset val="204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u/>
      <sz val="1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" fillId="0" borderId="0"/>
  </cellStyleXfs>
  <cellXfs count="6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justify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indent="2"/>
    </xf>
    <xf numFmtId="49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4"/>
    </xf>
    <xf numFmtId="0" fontId="4" fillId="0" borderId="1" xfId="0" applyFont="1" applyFill="1" applyBorder="1" applyAlignment="1">
      <alignment horizontal="justify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1" fontId="4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distributed" wrapText="1"/>
    </xf>
    <xf numFmtId="164" fontId="4" fillId="2" borderId="1" xfId="0" applyNumberFormat="1" applyFont="1" applyFill="1" applyBorder="1" applyAlignment="1">
      <alignment horizontal="center" vertical="distributed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13" fillId="0" borderId="0" xfId="1" applyFont="1" applyAlignment="1" applyProtection="1">
      <alignment horizontal="left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justify" vertical="top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4"/>
  <sheetViews>
    <sheetView tabSelected="1" showWhiteSpace="0" zoomScale="130" zoomScaleNormal="130" zoomScaleSheetLayoutView="120" zoomScalePageLayoutView="120" workbookViewId="0">
      <selection activeCell="A3" sqref="A3:H3"/>
    </sheetView>
  </sheetViews>
  <sheetFormatPr defaultRowHeight="14.4" x14ac:dyDescent="0.3"/>
  <cols>
    <col min="1" max="1" width="6.44140625" style="2" customWidth="1"/>
    <col min="2" max="2" width="49.5546875" customWidth="1"/>
    <col min="3" max="3" width="17.5546875" customWidth="1"/>
    <col min="4" max="4" width="12.5546875" customWidth="1"/>
    <col min="5" max="5" width="15" customWidth="1"/>
    <col min="6" max="6" width="12.88671875" customWidth="1"/>
    <col min="7" max="7" width="12.44140625" customWidth="1"/>
    <col min="8" max="8" width="18.33203125" customWidth="1"/>
    <col min="9" max="9" width="49.109375" customWidth="1"/>
  </cols>
  <sheetData>
    <row r="1" spans="1:8" ht="38.25" customHeight="1" x14ac:dyDescent="0.3">
      <c r="A1" s="59" t="s">
        <v>306</v>
      </c>
      <c r="B1" s="59"/>
      <c r="C1" s="59"/>
      <c r="D1" s="59"/>
      <c r="E1" s="59"/>
      <c r="F1" s="59"/>
      <c r="G1" s="59"/>
      <c r="H1" s="59"/>
    </row>
    <row r="2" spans="1:8" ht="18" x14ac:dyDescent="0.35">
      <c r="A2" s="58" t="s">
        <v>297</v>
      </c>
      <c r="B2" s="58"/>
      <c r="C2" s="58"/>
      <c r="D2" s="58"/>
      <c r="E2" s="58"/>
      <c r="F2" s="58"/>
      <c r="G2" s="58"/>
      <c r="H2" s="58"/>
    </row>
    <row r="3" spans="1:8" ht="18" x14ac:dyDescent="0.35">
      <c r="A3" s="58" t="s">
        <v>307</v>
      </c>
      <c r="B3" s="58"/>
      <c r="C3" s="58"/>
      <c r="D3" s="58"/>
      <c r="E3" s="58"/>
      <c r="F3" s="58"/>
      <c r="G3" s="58"/>
      <c r="H3" s="58"/>
    </row>
    <row r="4" spans="1:8" s="40" customFormat="1" ht="12" customHeight="1" x14ac:dyDescent="0.35">
      <c r="A4" s="39"/>
      <c r="B4" s="39"/>
      <c r="C4" s="39"/>
      <c r="D4" s="39"/>
      <c r="E4" s="39"/>
      <c r="F4" s="39"/>
      <c r="G4" s="39"/>
      <c r="H4" s="39"/>
    </row>
    <row r="5" spans="1:8" ht="21" customHeight="1" x14ac:dyDescent="0.3">
      <c r="A5" s="47" t="s">
        <v>0</v>
      </c>
      <c r="B5" s="47" t="s">
        <v>1</v>
      </c>
      <c r="C5" s="47" t="s">
        <v>2</v>
      </c>
      <c r="D5" s="5" t="s">
        <v>3</v>
      </c>
      <c r="E5" s="5" t="s">
        <v>4</v>
      </c>
      <c r="F5" s="47" t="s">
        <v>5</v>
      </c>
      <c r="G5" s="47"/>
      <c r="H5" s="47"/>
    </row>
    <row r="6" spans="1:8" ht="21.75" customHeight="1" x14ac:dyDescent="0.3">
      <c r="A6" s="47"/>
      <c r="B6" s="47"/>
      <c r="C6" s="47"/>
      <c r="D6" s="6">
        <v>2019</v>
      </c>
      <c r="E6" s="5">
        <v>2020</v>
      </c>
      <c r="F6" s="6">
        <v>2021</v>
      </c>
      <c r="G6" s="6">
        <v>2022</v>
      </c>
      <c r="H6" s="6">
        <v>2023</v>
      </c>
    </row>
    <row r="7" spans="1:8" ht="20.25" customHeight="1" x14ac:dyDescent="0.3">
      <c r="A7" s="7" t="s">
        <v>6</v>
      </c>
      <c r="B7" s="47" t="s">
        <v>7</v>
      </c>
      <c r="C7" s="47"/>
      <c r="D7" s="47"/>
      <c r="E7" s="47"/>
      <c r="F7" s="47"/>
      <c r="G7" s="47"/>
      <c r="H7" s="47"/>
    </row>
    <row r="8" spans="1:8" ht="31.5" customHeight="1" x14ac:dyDescent="0.3">
      <c r="A8" s="60">
        <v>1</v>
      </c>
      <c r="B8" s="8" t="s">
        <v>8</v>
      </c>
      <c r="C8" s="8" t="s">
        <v>9</v>
      </c>
      <c r="D8" s="45">
        <v>5145</v>
      </c>
      <c r="E8" s="10">
        <v>5006</v>
      </c>
      <c r="F8" s="10">
        <v>5020</v>
      </c>
      <c r="G8" s="10">
        <v>5045</v>
      </c>
      <c r="H8" s="10">
        <v>5080</v>
      </c>
    </row>
    <row r="9" spans="1:8" ht="13.5" customHeight="1" x14ac:dyDescent="0.3">
      <c r="A9" s="60"/>
      <c r="B9" s="8" t="s">
        <v>10</v>
      </c>
      <c r="C9" s="11" t="s">
        <v>11</v>
      </c>
      <c r="D9" s="45">
        <v>100.9</v>
      </c>
      <c r="E9" s="12">
        <f t="shared" ref="E9:H9" si="0">E8/D8*100</f>
        <v>97.29834791059281</v>
      </c>
      <c r="F9" s="12">
        <f t="shared" si="0"/>
        <v>100.27966440271673</v>
      </c>
      <c r="G9" s="12">
        <f t="shared" si="0"/>
        <v>100.4980079681275</v>
      </c>
      <c r="H9" s="12">
        <f t="shared" si="0"/>
        <v>100.69375619425173</v>
      </c>
    </row>
    <row r="10" spans="1:8" x14ac:dyDescent="0.3">
      <c r="A10" s="60" t="s">
        <v>12</v>
      </c>
      <c r="B10" s="8" t="s">
        <v>13</v>
      </c>
      <c r="C10" s="11" t="s">
        <v>9</v>
      </c>
      <c r="D10" s="45">
        <v>5270</v>
      </c>
      <c r="E10" s="10">
        <v>5088</v>
      </c>
      <c r="F10" s="10">
        <v>5083</v>
      </c>
      <c r="G10" s="10">
        <v>5030</v>
      </c>
      <c r="H10" s="10">
        <v>5030</v>
      </c>
    </row>
    <row r="11" spans="1:8" ht="14.25" customHeight="1" x14ac:dyDescent="0.3">
      <c r="A11" s="60"/>
      <c r="B11" s="8" t="s">
        <v>10</v>
      </c>
      <c r="C11" s="11" t="s">
        <v>11</v>
      </c>
      <c r="D11" s="46">
        <v>100.9</v>
      </c>
      <c r="E11" s="12">
        <f t="shared" ref="E11:H11" si="1">E10/D10*100</f>
        <v>96.546489563567363</v>
      </c>
      <c r="F11" s="12">
        <f t="shared" si="1"/>
        <v>99.901729559748432</v>
      </c>
      <c r="G11" s="12">
        <f t="shared" si="1"/>
        <v>98.957308675978751</v>
      </c>
      <c r="H11" s="12">
        <f t="shared" si="1"/>
        <v>100</v>
      </c>
    </row>
    <row r="12" spans="1:8" ht="17.25" customHeight="1" x14ac:dyDescent="0.3">
      <c r="A12" s="60" t="s">
        <v>14</v>
      </c>
      <c r="B12" s="8" t="s">
        <v>15</v>
      </c>
      <c r="C12" s="11" t="s">
        <v>9</v>
      </c>
      <c r="D12" s="45">
        <v>61</v>
      </c>
      <c r="E12" s="10">
        <f t="shared" ref="E12:H12" si="2">E8-E10</f>
        <v>-82</v>
      </c>
      <c r="F12" s="10">
        <f t="shared" si="2"/>
        <v>-63</v>
      </c>
      <c r="G12" s="10">
        <f t="shared" si="2"/>
        <v>15</v>
      </c>
      <c r="H12" s="10">
        <f t="shared" si="2"/>
        <v>50</v>
      </c>
    </row>
    <row r="13" spans="1:8" ht="20.25" customHeight="1" x14ac:dyDescent="0.3">
      <c r="A13" s="60"/>
      <c r="B13" s="8" t="s">
        <v>16</v>
      </c>
      <c r="C13" s="11" t="s">
        <v>11</v>
      </c>
      <c r="D13" s="45">
        <v>108.9</v>
      </c>
      <c r="E13" s="12">
        <f t="shared" ref="E13:H13" si="3">E12/D12*100</f>
        <v>-134.42622950819671</v>
      </c>
      <c r="F13" s="12">
        <f t="shared" si="3"/>
        <v>76.829268292682926</v>
      </c>
      <c r="G13" s="12">
        <f t="shared" si="3"/>
        <v>-23.809523809523807</v>
      </c>
      <c r="H13" s="12">
        <f t="shared" si="3"/>
        <v>333.33333333333337</v>
      </c>
    </row>
    <row r="14" spans="1:8" ht="22.5" customHeight="1" x14ac:dyDescent="0.3">
      <c r="A14" s="13" t="s">
        <v>17</v>
      </c>
      <c r="B14" s="9" t="s">
        <v>18</v>
      </c>
      <c r="C14" s="10" t="s">
        <v>9</v>
      </c>
      <c r="D14" s="10">
        <v>5306</v>
      </c>
      <c r="E14" s="10">
        <f>(E8+F8)/2</f>
        <v>5013</v>
      </c>
      <c r="F14" s="10">
        <f>(F8+G8)/2</f>
        <v>5032.5</v>
      </c>
      <c r="G14" s="10">
        <f>(G8+H8)/2</f>
        <v>5062.5</v>
      </c>
      <c r="H14" s="41">
        <v>5135</v>
      </c>
    </row>
    <row r="15" spans="1:8" ht="21.75" customHeight="1" x14ac:dyDescent="0.3">
      <c r="A15" s="14">
        <v>2</v>
      </c>
      <c r="B15" s="8" t="s">
        <v>19</v>
      </c>
      <c r="C15" s="11" t="s">
        <v>9</v>
      </c>
      <c r="D15" s="11">
        <v>8</v>
      </c>
      <c r="E15" s="11">
        <v>5</v>
      </c>
      <c r="F15" s="11">
        <v>10</v>
      </c>
      <c r="G15" s="11">
        <v>12</v>
      </c>
      <c r="H15" s="11">
        <v>14</v>
      </c>
    </row>
    <row r="16" spans="1:8" ht="18" customHeight="1" x14ac:dyDescent="0.3">
      <c r="A16" s="14">
        <v>3</v>
      </c>
      <c r="B16" s="8" t="s">
        <v>20</v>
      </c>
      <c r="C16" s="11" t="s">
        <v>9</v>
      </c>
      <c r="D16" s="11">
        <v>26</v>
      </c>
      <c r="E16" s="11">
        <v>28</v>
      </c>
      <c r="F16" s="11">
        <v>25</v>
      </c>
      <c r="G16" s="11">
        <v>24</v>
      </c>
      <c r="H16" s="11">
        <v>24</v>
      </c>
    </row>
    <row r="17" spans="1:8" ht="24.75" customHeight="1" x14ac:dyDescent="0.3">
      <c r="A17" s="14">
        <v>4</v>
      </c>
      <c r="B17" s="8" t="s">
        <v>21</v>
      </c>
      <c r="C17" s="11" t="s">
        <v>9</v>
      </c>
      <c r="D17" s="11"/>
      <c r="E17" s="11"/>
      <c r="F17" s="11"/>
      <c r="G17" s="11"/>
      <c r="H17" s="11"/>
    </row>
    <row r="18" spans="1:8" ht="27" customHeight="1" x14ac:dyDescent="0.3">
      <c r="A18" s="14">
        <v>5</v>
      </c>
      <c r="B18" s="8" t="s">
        <v>22</v>
      </c>
      <c r="C18" s="11" t="s">
        <v>23</v>
      </c>
      <c r="D18" s="15">
        <v>4.5999999999999996</v>
      </c>
      <c r="E18" s="15">
        <f t="shared" ref="E18:H18" si="4">E15/E14*1000</f>
        <v>0.99740674246957906</v>
      </c>
      <c r="F18" s="15">
        <f t="shared" si="4"/>
        <v>1.9870839542970691</v>
      </c>
      <c r="G18" s="15">
        <f t="shared" si="4"/>
        <v>2.3703703703703702</v>
      </c>
      <c r="H18" s="15">
        <f t="shared" si="4"/>
        <v>2.7263875365141188</v>
      </c>
    </row>
    <row r="19" spans="1:8" ht="31.5" customHeight="1" x14ac:dyDescent="0.3">
      <c r="A19" s="14">
        <v>6</v>
      </c>
      <c r="B19" s="8" t="s">
        <v>24</v>
      </c>
      <c r="C19" s="11" t="s">
        <v>23</v>
      </c>
      <c r="D19" s="15">
        <v>9.1999999999999993</v>
      </c>
      <c r="E19" s="15">
        <f t="shared" ref="E19:H19" si="5">E16/E14*1000</f>
        <v>5.5854777578296426</v>
      </c>
      <c r="F19" s="15">
        <f t="shared" si="5"/>
        <v>4.9677098857426722</v>
      </c>
      <c r="G19" s="15">
        <f t="shared" si="5"/>
        <v>4.7407407407407405</v>
      </c>
      <c r="H19" s="15">
        <f t="shared" si="5"/>
        <v>4.6738072054527748</v>
      </c>
    </row>
    <row r="20" spans="1:8" ht="30" customHeight="1" x14ac:dyDescent="0.3">
      <c r="A20" s="14">
        <v>7</v>
      </c>
      <c r="B20" s="8" t="s">
        <v>25</v>
      </c>
      <c r="C20" s="11" t="s">
        <v>23</v>
      </c>
      <c r="D20" s="15">
        <v>-4.5999999999999996</v>
      </c>
      <c r="E20" s="15">
        <f t="shared" ref="E20:H20" si="6">E18-E19</f>
        <v>-4.5880710153600637</v>
      </c>
      <c r="F20" s="15">
        <f t="shared" si="6"/>
        <v>-2.9806259314456032</v>
      </c>
      <c r="G20" s="15">
        <f t="shared" si="6"/>
        <v>-2.3703703703703702</v>
      </c>
      <c r="H20" s="15">
        <f t="shared" si="6"/>
        <v>-1.947419668938656</v>
      </c>
    </row>
    <row r="21" spans="1:8" ht="36.75" customHeight="1" x14ac:dyDescent="0.3">
      <c r="A21" s="14">
        <v>8</v>
      </c>
      <c r="B21" s="8" t="s">
        <v>26</v>
      </c>
      <c r="C21" s="11" t="s">
        <v>23</v>
      </c>
      <c r="D21" s="15">
        <v>0</v>
      </c>
      <c r="E21" s="15">
        <f t="shared" ref="E21:H21" si="7">E17/E14*1000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</row>
    <row r="22" spans="1:8" ht="39" customHeight="1" x14ac:dyDescent="0.35">
      <c r="A22" s="53"/>
      <c r="B22" s="53"/>
      <c r="C22" s="53"/>
      <c r="D22" s="53"/>
      <c r="E22" s="53"/>
      <c r="F22" s="53"/>
      <c r="G22" s="53"/>
      <c r="H22" s="53"/>
    </row>
    <row r="23" spans="1:8" ht="23.25" customHeight="1" x14ac:dyDescent="0.3">
      <c r="A23" s="47" t="s">
        <v>0</v>
      </c>
      <c r="B23" s="47" t="s">
        <v>1</v>
      </c>
      <c r="C23" s="47" t="s">
        <v>2</v>
      </c>
      <c r="D23" s="5" t="s">
        <v>3</v>
      </c>
      <c r="E23" s="5" t="s">
        <v>4</v>
      </c>
      <c r="F23" s="47" t="s">
        <v>5</v>
      </c>
      <c r="G23" s="47"/>
      <c r="H23" s="47"/>
    </row>
    <row r="24" spans="1:8" ht="18" customHeight="1" x14ac:dyDescent="0.3">
      <c r="A24" s="47"/>
      <c r="B24" s="47"/>
      <c r="C24" s="47"/>
      <c r="D24" s="6">
        <v>2019</v>
      </c>
      <c r="E24" s="5">
        <v>2020</v>
      </c>
      <c r="F24" s="6">
        <v>2021</v>
      </c>
      <c r="G24" s="6">
        <v>2022</v>
      </c>
      <c r="H24" s="6">
        <v>2023</v>
      </c>
    </row>
    <row r="25" spans="1:8" ht="15.75" customHeight="1" x14ac:dyDescent="0.3">
      <c r="A25" s="16" t="s">
        <v>27</v>
      </c>
      <c r="B25" s="64" t="s">
        <v>28</v>
      </c>
      <c r="C25" s="64"/>
      <c r="D25" s="64"/>
      <c r="E25" s="64"/>
      <c r="F25" s="64"/>
      <c r="G25" s="64"/>
      <c r="H25" s="64"/>
    </row>
    <row r="26" spans="1:8" ht="27.75" customHeight="1" x14ac:dyDescent="0.3">
      <c r="A26" s="14">
        <v>1</v>
      </c>
      <c r="B26" s="8" t="s">
        <v>29</v>
      </c>
      <c r="C26" s="6" t="s">
        <v>9</v>
      </c>
      <c r="D26" s="8">
        <v>1626</v>
      </c>
      <c r="E26" s="8">
        <v>2400</v>
      </c>
      <c r="F26" s="8">
        <v>2397</v>
      </c>
      <c r="G26" s="8">
        <v>2300</v>
      </c>
      <c r="H26" s="8">
        <v>2000</v>
      </c>
    </row>
    <row r="27" spans="1:8" ht="33" customHeight="1" x14ac:dyDescent="0.3">
      <c r="A27" s="14" t="s">
        <v>30</v>
      </c>
      <c r="B27" s="17" t="s">
        <v>31</v>
      </c>
      <c r="C27" s="6" t="s">
        <v>11</v>
      </c>
      <c r="D27" s="8">
        <v>0.55000000000000004</v>
      </c>
      <c r="E27" s="8">
        <v>0.33</v>
      </c>
      <c r="F27" s="8">
        <v>0.32</v>
      </c>
      <c r="G27" s="8">
        <v>0.31</v>
      </c>
      <c r="H27" s="8">
        <v>0.33</v>
      </c>
    </row>
    <row r="28" spans="1:8" ht="41.25" customHeight="1" x14ac:dyDescent="0.3">
      <c r="A28" s="14" t="s">
        <v>32</v>
      </c>
      <c r="B28" s="17" t="s">
        <v>33</v>
      </c>
      <c r="C28" s="6" t="s">
        <v>9</v>
      </c>
      <c r="D28" s="8">
        <v>16</v>
      </c>
      <c r="E28" s="8">
        <v>19</v>
      </c>
      <c r="F28" s="8">
        <v>18</v>
      </c>
      <c r="G28" s="8">
        <v>15</v>
      </c>
      <c r="H28" s="8">
        <v>14</v>
      </c>
    </row>
    <row r="29" spans="1:8" ht="32.25" customHeight="1" x14ac:dyDescent="0.3">
      <c r="A29" s="14" t="s">
        <v>34</v>
      </c>
      <c r="B29" s="17" t="s">
        <v>35</v>
      </c>
      <c r="C29" s="6" t="s">
        <v>36</v>
      </c>
      <c r="D29" s="8">
        <v>40</v>
      </c>
      <c r="E29" s="8">
        <v>54</v>
      </c>
      <c r="F29" s="8">
        <v>55</v>
      </c>
      <c r="G29" s="8">
        <v>58</v>
      </c>
      <c r="H29" s="8">
        <v>60</v>
      </c>
    </row>
    <row r="30" spans="1:8" s="1" customFormat="1" ht="18.75" customHeight="1" x14ac:dyDescent="0.3">
      <c r="A30" s="13" t="s">
        <v>37</v>
      </c>
      <c r="B30" s="18" t="s">
        <v>38</v>
      </c>
      <c r="C30" s="19" t="s">
        <v>36</v>
      </c>
      <c r="D30" s="9"/>
      <c r="E30" s="9"/>
      <c r="F30" s="9"/>
      <c r="G30" s="9"/>
      <c r="H30" s="9"/>
    </row>
    <row r="31" spans="1:8" s="1" customFormat="1" ht="14.25" customHeight="1" x14ac:dyDescent="0.3">
      <c r="A31" s="13" t="s">
        <v>39</v>
      </c>
      <c r="B31" s="9" t="s">
        <v>40</v>
      </c>
      <c r="C31" s="19" t="s">
        <v>36</v>
      </c>
      <c r="D31" s="9"/>
      <c r="E31" s="9"/>
      <c r="F31" s="9"/>
      <c r="G31" s="9"/>
      <c r="H31" s="9"/>
    </row>
    <row r="32" spans="1:8" s="1" customFormat="1" ht="16.5" customHeight="1" x14ac:dyDescent="0.3">
      <c r="A32" s="13" t="s">
        <v>41</v>
      </c>
      <c r="B32" s="9" t="s">
        <v>42</v>
      </c>
      <c r="C32" s="19" t="s">
        <v>36</v>
      </c>
      <c r="D32" s="9"/>
      <c r="E32" s="9"/>
      <c r="F32" s="9"/>
      <c r="G32" s="9"/>
      <c r="H32" s="9"/>
    </row>
    <row r="33" spans="1:9" s="1" customFormat="1" ht="32.25" customHeight="1" x14ac:dyDescent="0.3">
      <c r="A33" s="13" t="s">
        <v>43</v>
      </c>
      <c r="B33" s="20" t="s">
        <v>44</v>
      </c>
      <c r="C33" s="21" t="s">
        <v>9</v>
      </c>
      <c r="D33" s="22">
        <v>965</v>
      </c>
      <c r="E33" s="22">
        <v>1225</v>
      </c>
      <c r="F33" s="22">
        <v>1235</v>
      </c>
      <c r="G33" s="22">
        <v>1240</v>
      </c>
      <c r="H33" s="22">
        <v>1250</v>
      </c>
    </row>
    <row r="34" spans="1:9" s="1" customFormat="1" ht="40.5" customHeight="1" x14ac:dyDescent="0.3">
      <c r="A34" s="13" t="s">
        <v>45</v>
      </c>
      <c r="B34" s="20" t="s">
        <v>46</v>
      </c>
      <c r="C34" s="21" t="s">
        <v>47</v>
      </c>
      <c r="D34" s="20">
        <v>53217</v>
      </c>
      <c r="E34" s="20">
        <v>54325</v>
      </c>
      <c r="F34" s="20">
        <v>55300</v>
      </c>
      <c r="G34" s="20">
        <v>55500</v>
      </c>
      <c r="H34" s="20">
        <v>55900</v>
      </c>
    </row>
    <row r="35" spans="1:9" s="1" customFormat="1" ht="44.25" customHeight="1" x14ac:dyDescent="0.3">
      <c r="A35" s="23" t="s">
        <v>48</v>
      </c>
      <c r="B35" s="20" t="s">
        <v>49</v>
      </c>
      <c r="C35" s="21" t="s">
        <v>50</v>
      </c>
      <c r="D35" s="10">
        <v>712666.10800000001</v>
      </c>
      <c r="E35" s="10">
        <f>E34*E33*12/1000</f>
        <v>798577.5</v>
      </c>
      <c r="F35" s="10">
        <f>F34*F33*12/1000</f>
        <v>819546</v>
      </c>
      <c r="G35" s="10">
        <f t="shared" ref="G35:H35" si="8">G34*G33*12/1000</f>
        <v>825840</v>
      </c>
      <c r="H35" s="10">
        <f t="shared" si="8"/>
        <v>838500</v>
      </c>
    </row>
    <row r="36" spans="1:9" ht="42" customHeight="1" x14ac:dyDescent="0.35">
      <c r="A36" s="53"/>
      <c r="B36" s="53"/>
      <c r="C36" s="53"/>
      <c r="D36" s="53"/>
      <c r="E36" s="53"/>
      <c r="F36" s="53"/>
      <c r="G36" s="53"/>
      <c r="H36" s="53"/>
    </row>
    <row r="37" spans="1:9" ht="18" customHeight="1" x14ac:dyDescent="0.3">
      <c r="A37" s="47" t="s">
        <v>0</v>
      </c>
      <c r="B37" s="47" t="s">
        <v>1</v>
      </c>
      <c r="C37" s="47" t="s">
        <v>2</v>
      </c>
      <c r="D37" s="5" t="s">
        <v>3</v>
      </c>
      <c r="E37" s="5" t="s">
        <v>4</v>
      </c>
      <c r="F37" s="47" t="s">
        <v>5</v>
      </c>
      <c r="G37" s="47"/>
      <c r="H37" s="47"/>
    </row>
    <row r="38" spans="1:9" ht="18.75" customHeight="1" x14ac:dyDescent="0.3">
      <c r="A38" s="47"/>
      <c r="B38" s="47"/>
      <c r="C38" s="47"/>
      <c r="D38" s="6">
        <v>2019</v>
      </c>
      <c r="E38" s="5">
        <v>2020</v>
      </c>
      <c r="F38" s="6">
        <v>2021</v>
      </c>
      <c r="G38" s="6">
        <v>2022</v>
      </c>
      <c r="H38" s="6">
        <v>2023</v>
      </c>
    </row>
    <row r="39" spans="1:9" ht="18" customHeight="1" x14ac:dyDescent="0.3">
      <c r="A39" s="24" t="s">
        <v>51</v>
      </c>
      <c r="B39" s="67" t="s">
        <v>52</v>
      </c>
      <c r="C39" s="67"/>
      <c r="D39" s="67"/>
      <c r="E39" s="67"/>
      <c r="F39" s="67"/>
      <c r="G39" s="67"/>
      <c r="H39" s="67"/>
    </row>
    <row r="40" spans="1:9" ht="42" customHeight="1" x14ac:dyDescent="0.3">
      <c r="A40" s="63">
        <v>1</v>
      </c>
      <c r="B40" s="25" t="s">
        <v>53</v>
      </c>
      <c r="C40" s="20" t="s">
        <v>50</v>
      </c>
      <c r="D40" s="26">
        <v>1105388.7</v>
      </c>
      <c r="E40" s="26">
        <v>1749152</v>
      </c>
      <c r="F40" s="26">
        <v>1750562</v>
      </c>
      <c r="G40" s="26">
        <v>1823264</v>
      </c>
      <c r="H40" s="26">
        <v>1850624</v>
      </c>
    </row>
    <row r="41" spans="1:9" ht="60.75" customHeight="1" x14ac:dyDescent="0.3">
      <c r="A41" s="63"/>
      <c r="B41" s="25" t="s">
        <v>54</v>
      </c>
      <c r="C41" s="20" t="s">
        <v>55</v>
      </c>
      <c r="D41" s="26">
        <v>100</v>
      </c>
      <c r="E41" s="26">
        <v>102.4</v>
      </c>
      <c r="F41" s="26">
        <v>103.1</v>
      </c>
      <c r="G41" s="26">
        <v>103.4</v>
      </c>
      <c r="H41" s="26">
        <v>103.7</v>
      </c>
    </row>
    <row r="42" spans="1:9" ht="30" customHeight="1" x14ac:dyDescent="0.3">
      <c r="A42" s="63"/>
      <c r="B42" s="27" t="s">
        <v>56</v>
      </c>
      <c r="C42" s="20" t="s">
        <v>57</v>
      </c>
      <c r="D42" s="26">
        <v>102.8</v>
      </c>
      <c r="E42" s="26">
        <v>102.1</v>
      </c>
      <c r="F42" s="26">
        <v>100.7</v>
      </c>
      <c r="G42" s="26">
        <v>99.5</v>
      </c>
      <c r="H42" s="26">
        <f>H40/G40/H41*10000</f>
        <v>97.879079563631123</v>
      </c>
    </row>
    <row r="43" spans="1:9" ht="69" customHeight="1" x14ac:dyDescent="0.3">
      <c r="A43" s="63" t="s">
        <v>30</v>
      </c>
      <c r="B43" s="25" t="s">
        <v>58</v>
      </c>
      <c r="C43" s="20" t="s">
        <v>59</v>
      </c>
      <c r="D43" s="26">
        <v>0</v>
      </c>
      <c r="E43" s="26">
        <f>D43*E44*E45/10000</f>
        <v>0</v>
      </c>
      <c r="F43" s="26">
        <f>E43*F44*F45/10000</f>
        <v>0</v>
      </c>
      <c r="G43" s="26">
        <f>F43*G44*G45/10000</f>
        <v>0</v>
      </c>
      <c r="H43" s="26">
        <f>G43*H44*H45/10000</f>
        <v>0</v>
      </c>
    </row>
    <row r="44" spans="1:9" ht="59.25" customHeight="1" x14ac:dyDescent="0.3">
      <c r="A44" s="63"/>
      <c r="B44" s="27" t="s">
        <v>60</v>
      </c>
      <c r="C44" s="20" t="s">
        <v>55</v>
      </c>
      <c r="D44" s="26"/>
      <c r="E44" s="26"/>
      <c r="F44" s="26"/>
      <c r="G44" s="26"/>
      <c r="H44" s="26"/>
      <c r="I44" s="1"/>
    </row>
    <row r="45" spans="1:9" ht="26.4" x14ac:dyDescent="0.3">
      <c r="A45" s="63"/>
      <c r="B45" s="25" t="s">
        <v>61</v>
      </c>
      <c r="C45" s="20" t="s">
        <v>57</v>
      </c>
      <c r="D45" s="26"/>
      <c r="E45" s="26"/>
      <c r="F45" s="26"/>
      <c r="G45" s="26"/>
      <c r="H45" s="26"/>
    </row>
    <row r="46" spans="1:9" ht="67.5" customHeight="1" x14ac:dyDescent="0.3">
      <c r="A46" s="65">
        <v>3</v>
      </c>
      <c r="B46" s="25" t="s">
        <v>62</v>
      </c>
      <c r="C46" s="20" t="s">
        <v>59</v>
      </c>
      <c r="D46" s="26">
        <v>0</v>
      </c>
      <c r="E46" s="26">
        <f t="shared" ref="E46:H46" si="9">E50+E59+E62+E65+E68+E71+E74+E77+E80+E83+E86+E89+E92+E95+E53+E56+E98+E101+E104+E107+E110+E113+E116+E119</f>
        <v>0</v>
      </c>
      <c r="F46" s="26">
        <f t="shared" si="9"/>
        <v>0</v>
      </c>
      <c r="G46" s="26">
        <f t="shared" si="9"/>
        <v>0</v>
      </c>
      <c r="H46" s="26">
        <f t="shared" si="9"/>
        <v>0</v>
      </c>
    </row>
    <row r="47" spans="1:9" ht="51.75" customHeight="1" x14ac:dyDescent="0.3">
      <c r="A47" s="65"/>
      <c r="B47" s="25" t="s">
        <v>63</v>
      </c>
      <c r="C47" s="20" t="s">
        <v>55</v>
      </c>
      <c r="D47" s="26">
        <v>0</v>
      </c>
      <c r="E47" s="26">
        <v>0</v>
      </c>
      <c r="F47" s="26" t="e">
        <f>(E50*F51+E59*F60+E62*F63+E65*F66+E68*F69+E71*F72+E74*F75+E77*F78+E80*F81+E83*F84+E86*F87+E89*F90+E92*F93+E95*F96)/E46</f>
        <v>#DIV/0!</v>
      </c>
      <c r="G47" s="26" t="e">
        <f>(F50*G51+F59*G60+F62*G63+F65*G66+F68*G69+F71*G72+F74*G75+F77*G78+F80*G81+F83*G84+F86*G87+F89*G90+F92*G93+F95*G96)/F46</f>
        <v>#DIV/0!</v>
      </c>
      <c r="H47" s="26" t="e">
        <f>(G50*H51+G59*H60+G62*H63+G65*H66+G68*H69+G71*H72+G74*H75+G77*H78+G80*H81+G83*H84+G86*H87+G89*H90+G92*H93+G95*H96)/G46</f>
        <v>#DIV/0!</v>
      </c>
    </row>
    <row r="48" spans="1:9" ht="26.25" customHeight="1" x14ac:dyDescent="0.3">
      <c r="A48" s="65"/>
      <c r="B48" s="25" t="s">
        <v>61</v>
      </c>
      <c r="C48" s="20" t="s">
        <v>57</v>
      </c>
      <c r="D48" s="26">
        <v>0</v>
      </c>
      <c r="E48" s="26" t="e">
        <f>E46/D46/E47*10000</f>
        <v>#DIV/0!</v>
      </c>
      <c r="F48" s="26" t="e">
        <f>F46/E46/F47*10000</f>
        <v>#DIV/0!</v>
      </c>
      <c r="G48" s="26" t="e">
        <f>G46/F46/G47*10000</f>
        <v>#DIV/0!</v>
      </c>
      <c r="H48" s="26" t="e">
        <f>H46/G46/H47*10000</f>
        <v>#DIV/0!</v>
      </c>
    </row>
    <row r="49" spans="1:8" ht="12.75" customHeight="1" x14ac:dyDescent="0.3">
      <c r="A49" s="14"/>
      <c r="B49" s="66" t="s">
        <v>64</v>
      </c>
      <c r="C49" s="66"/>
      <c r="D49" s="66"/>
      <c r="E49" s="66"/>
      <c r="F49" s="66"/>
      <c r="G49" s="66"/>
      <c r="H49" s="66"/>
    </row>
    <row r="50" spans="1:8" ht="39" customHeight="1" x14ac:dyDescent="0.3">
      <c r="A50" s="56" t="s">
        <v>65</v>
      </c>
      <c r="B50" s="25" t="s">
        <v>66</v>
      </c>
      <c r="C50" s="25" t="s">
        <v>59</v>
      </c>
      <c r="D50" s="28">
        <v>0</v>
      </c>
      <c r="E50" s="26">
        <f>D50*E51*E52/10000</f>
        <v>0</v>
      </c>
      <c r="F50" s="26">
        <f>E50*F51*F52/10000</f>
        <v>0</v>
      </c>
      <c r="G50" s="26">
        <f>F50*G51*G52/10000</f>
        <v>0</v>
      </c>
      <c r="H50" s="26">
        <f>G50*H51*H52/10000</f>
        <v>0</v>
      </c>
    </row>
    <row r="51" spans="1:8" ht="53.25" customHeight="1" x14ac:dyDescent="0.3">
      <c r="A51" s="56"/>
      <c r="B51" s="25" t="s">
        <v>63</v>
      </c>
      <c r="C51" s="25" t="s">
        <v>55</v>
      </c>
      <c r="D51" s="26"/>
      <c r="E51" s="26"/>
      <c r="F51" s="26"/>
      <c r="G51" s="26"/>
      <c r="H51" s="26"/>
    </row>
    <row r="52" spans="1:8" ht="31.5" customHeight="1" x14ac:dyDescent="0.3">
      <c r="A52" s="56"/>
      <c r="B52" s="25" t="s">
        <v>61</v>
      </c>
      <c r="C52" s="25" t="s">
        <v>57</v>
      </c>
      <c r="D52" s="26"/>
      <c r="E52" s="26"/>
      <c r="F52" s="26"/>
      <c r="G52" s="26"/>
      <c r="H52" s="26"/>
    </row>
    <row r="53" spans="1:8" ht="31.5" customHeight="1" x14ac:dyDescent="0.3">
      <c r="A53" s="56" t="s">
        <v>67</v>
      </c>
      <c r="B53" s="25" t="s">
        <v>68</v>
      </c>
      <c r="C53" s="25" t="s">
        <v>59</v>
      </c>
      <c r="D53" s="26"/>
      <c r="E53" s="26">
        <f>D53*E54*E55/10000</f>
        <v>0</v>
      </c>
      <c r="F53" s="26">
        <f>E53*F54*F55/10000</f>
        <v>0</v>
      </c>
      <c r="G53" s="26">
        <f>F53*G54*G55/10000</f>
        <v>0</v>
      </c>
      <c r="H53" s="26">
        <f>G53*H54*H55/10000</f>
        <v>0</v>
      </c>
    </row>
    <row r="54" spans="1:8" ht="55.5" customHeight="1" x14ac:dyDescent="0.3">
      <c r="A54" s="56"/>
      <c r="B54" s="25" t="s">
        <v>63</v>
      </c>
      <c r="C54" s="25" t="s">
        <v>55</v>
      </c>
      <c r="D54" s="26"/>
      <c r="E54" s="26"/>
      <c r="F54" s="26"/>
      <c r="G54" s="26"/>
      <c r="H54" s="26"/>
    </row>
    <row r="55" spans="1:8" ht="31.5" customHeight="1" x14ac:dyDescent="0.3">
      <c r="A55" s="56"/>
      <c r="B55" s="25" t="s">
        <v>61</v>
      </c>
      <c r="C55" s="25" t="s">
        <v>57</v>
      </c>
      <c r="D55" s="26"/>
      <c r="E55" s="26"/>
      <c r="F55" s="26"/>
      <c r="G55" s="26"/>
      <c r="H55" s="26"/>
    </row>
    <row r="56" spans="1:8" ht="31.5" customHeight="1" x14ac:dyDescent="0.3">
      <c r="A56" s="56" t="s">
        <v>69</v>
      </c>
      <c r="B56" s="25" t="s">
        <v>70</v>
      </c>
      <c r="C56" s="25" t="s">
        <v>59</v>
      </c>
      <c r="D56" s="26"/>
      <c r="E56" s="26">
        <f>D56*E57*E58/10000</f>
        <v>0</v>
      </c>
      <c r="F56" s="26">
        <f>E56*F57*F58/10000</f>
        <v>0</v>
      </c>
      <c r="G56" s="26">
        <f>F56*G57*G58/10000</f>
        <v>0</v>
      </c>
      <c r="H56" s="26">
        <f>G56*H57*H58/10000</f>
        <v>0</v>
      </c>
    </row>
    <row r="57" spans="1:8" ht="55.5" customHeight="1" x14ac:dyDescent="0.3">
      <c r="A57" s="56"/>
      <c r="B57" s="25" t="s">
        <v>63</v>
      </c>
      <c r="C57" s="25" t="s">
        <v>55</v>
      </c>
      <c r="D57" s="26"/>
      <c r="E57" s="26"/>
      <c r="F57" s="26"/>
      <c r="G57" s="26"/>
      <c r="H57" s="26"/>
    </row>
    <row r="58" spans="1:8" ht="31.5" customHeight="1" x14ac:dyDescent="0.3">
      <c r="A58" s="56"/>
      <c r="B58" s="25" t="s">
        <v>61</v>
      </c>
      <c r="C58" s="25" t="s">
        <v>57</v>
      </c>
      <c r="D58" s="26"/>
      <c r="E58" s="26"/>
      <c r="F58" s="26"/>
      <c r="G58" s="26"/>
      <c r="H58" s="26"/>
    </row>
    <row r="59" spans="1:8" ht="32.25" customHeight="1" x14ac:dyDescent="0.3">
      <c r="A59" s="56" t="s">
        <v>71</v>
      </c>
      <c r="B59" s="25" t="s">
        <v>72</v>
      </c>
      <c r="C59" s="25" t="s">
        <v>59</v>
      </c>
      <c r="D59" s="28"/>
      <c r="E59" s="26">
        <f>D59*E60*E61/10000</f>
        <v>0</v>
      </c>
      <c r="F59" s="26">
        <f>E59*F60*F61/10000</f>
        <v>0</v>
      </c>
      <c r="G59" s="26">
        <f>F59*G60*G61/10000</f>
        <v>0</v>
      </c>
      <c r="H59" s="26">
        <f>G59*H60*H61/10000</f>
        <v>0</v>
      </c>
    </row>
    <row r="60" spans="1:8" ht="51" customHeight="1" x14ac:dyDescent="0.3">
      <c r="A60" s="56"/>
      <c r="B60" s="25" t="s">
        <v>63</v>
      </c>
      <c r="C60" s="25" t="s">
        <v>55</v>
      </c>
      <c r="D60" s="26"/>
      <c r="E60" s="26"/>
      <c r="F60" s="26"/>
      <c r="G60" s="26"/>
      <c r="H60" s="26"/>
    </row>
    <row r="61" spans="1:8" ht="31.5" customHeight="1" x14ac:dyDescent="0.3">
      <c r="A61" s="56"/>
      <c r="B61" s="25" t="s">
        <v>61</v>
      </c>
      <c r="C61" s="25" t="s">
        <v>57</v>
      </c>
      <c r="D61" s="26"/>
      <c r="E61" s="26"/>
      <c r="F61" s="26"/>
      <c r="G61" s="26"/>
      <c r="H61" s="26"/>
    </row>
    <row r="62" spans="1:8" ht="29.25" customHeight="1" x14ac:dyDescent="0.3">
      <c r="A62" s="56" t="s">
        <v>73</v>
      </c>
      <c r="B62" s="25" t="s">
        <v>74</v>
      </c>
      <c r="C62" s="25" t="s">
        <v>59</v>
      </c>
      <c r="D62" s="28"/>
      <c r="E62" s="26">
        <f>D62*E63*E64/10000</f>
        <v>0</v>
      </c>
      <c r="F62" s="26">
        <f>E62*F63*F64/10000</f>
        <v>0</v>
      </c>
      <c r="G62" s="26">
        <f>F62*G63*G64/10000</f>
        <v>0</v>
      </c>
      <c r="H62" s="26">
        <f>G62*H63*H64/10000</f>
        <v>0</v>
      </c>
    </row>
    <row r="63" spans="1:8" ht="52.8" x14ac:dyDescent="0.3">
      <c r="A63" s="56"/>
      <c r="B63" s="25" t="s">
        <v>63</v>
      </c>
      <c r="C63" s="25" t="s">
        <v>55</v>
      </c>
      <c r="D63" s="26"/>
      <c r="E63" s="26"/>
      <c r="F63" s="26"/>
      <c r="G63" s="26"/>
      <c r="H63" s="26"/>
    </row>
    <row r="64" spans="1:8" ht="26.25" customHeight="1" x14ac:dyDescent="0.3">
      <c r="A64" s="56"/>
      <c r="B64" s="25" t="s">
        <v>61</v>
      </c>
      <c r="C64" s="25" t="s">
        <v>57</v>
      </c>
      <c r="D64" s="26"/>
      <c r="E64" s="26"/>
      <c r="F64" s="26"/>
      <c r="G64" s="26"/>
      <c r="H64" s="26"/>
    </row>
    <row r="65" spans="1:8" ht="26.25" customHeight="1" x14ac:dyDescent="0.3">
      <c r="A65" s="56" t="s">
        <v>75</v>
      </c>
      <c r="B65" s="25" t="s">
        <v>76</v>
      </c>
      <c r="C65" s="25" t="s">
        <v>59</v>
      </c>
      <c r="D65" s="28"/>
      <c r="E65" s="26">
        <f>D65*E66*E67/10000</f>
        <v>0</v>
      </c>
      <c r="F65" s="26">
        <f>E65*F66*F67/10000</f>
        <v>0</v>
      </c>
      <c r="G65" s="26">
        <f>F65*G66*G67/10000</f>
        <v>0</v>
      </c>
      <c r="H65" s="26">
        <f>G65*H66*H67/10000</f>
        <v>0</v>
      </c>
    </row>
    <row r="66" spans="1:8" ht="51" customHeight="1" x14ac:dyDescent="0.3">
      <c r="A66" s="56"/>
      <c r="B66" s="25" t="s">
        <v>63</v>
      </c>
      <c r="C66" s="25" t="s">
        <v>55</v>
      </c>
      <c r="D66" s="26"/>
      <c r="E66" s="26"/>
      <c r="F66" s="26"/>
      <c r="G66" s="26"/>
      <c r="H66" s="26"/>
    </row>
    <row r="67" spans="1:8" ht="27" customHeight="1" x14ac:dyDescent="0.3">
      <c r="A67" s="56"/>
      <c r="B67" s="25" t="s">
        <v>61</v>
      </c>
      <c r="C67" s="25" t="s">
        <v>57</v>
      </c>
      <c r="D67" s="26"/>
      <c r="E67" s="26"/>
      <c r="F67" s="26"/>
      <c r="G67" s="26"/>
      <c r="H67" s="26"/>
    </row>
    <row r="68" spans="1:8" ht="43.5" customHeight="1" x14ac:dyDescent="0.3">
      <c r="A68" s="56" t="s">
        <v>77</v>
      </c>
      <c r="B68" s="25" t="s">
        <v>78</v>
      </c>
      <c r="C68" s="25" t="s">
        <v>59</v>
      </c>
      <c r="D68" s="28"/>
      <c r="E68" s="26">
        <f>D68*E69*E70/10000</f>
        <v>0</v>
      </c>
      <c r="F68" s="26">
        <f>E68*F69*F70/10000</f>
        <v>0</v>
      </c>
      <c r="G68" s="26">
        <f>F68*G69*G70/10000</f>
        <v>0</v>
      </c>
      <c r="H68" s="26">
        <f>G68*H69*H70/10000</f>
        <v>0</v>
      </c>
    </row>
    <row r="69" spans="1:8" ht="51" customHeight="1" x14ac:dyDescent="0.3">
      <c r="A69" s="56"/>
      <c r="B69" s="25" t="s">
        <v>63</v>
      </c>
      <c r="C69" s="25" t="s">
        <v>55</v>
      </c>
      <c r="D69" s="26"/>
      <c r="E69" s="26"/>
      <c r="F69" s="26"/>
      <c r="G69" s="26"/>
      <c r="H69" s="26"/>
    </row>
    <row r="70" spans="1:8" ht="27" customHeight="1" x14ac:dyDescent="0.3">
      <c r="A70" s="56"/>
      <c r="B70" s="25" t="s">
        <v>61</v>
      </c>
      <c r="C70" s="25" t="s">
        <v>57</v>
      </c>
      <c r="D70" s="26"/>
      <c r="E70" s="26"/>
      <c r="F70" s="26"/>
      <c r="G70" s="26"/>
      <c r="H70" s="26"/>
    </row>
    <row r="71" spans="1:8" ht="26.25" customHeight="1" x14ac:dyDescent="0.3">
      <c r="A71" s="56" t="s">
        <v>79</v>
      </c>
      <c r="B71" s="25" t="s">
        <v>80</v>
      </c>
      <c r="C71" s="25" t="s">
        <v>59</v>
      </c>
      <c r="D71" s="28"/>
      <c r="E71" s="26">
        <f>D71*E72*E73/10000</f>
        <v>0</v>
      </c>
      <c r="F71" s="26">
        <f>E71*F72*F73/10000</f>
        <v>0</v>
      </c>
      <c r="G71" s="26">
        <f>F71*G72*G73/10000</f>
        <v>0</v>
      </c>
      <c r="H71" s="26">
        <f>G71*H72*H73/10000</f>
        <v>0</v>
      </c>
    </row>
    <row r="72" spans="1:8" ht="52.5" customHeight="1" x14ac:dyDescent="0.3">
      <c r="A72" s="56"/>
      <c r="B72" s="25" t="s">
        <v>63</v>
      </c>
      <c r="C72" s="25" t="s">
        <v>55</v>
      </c>
      <c r="D72" s="26"/>
      <c r="E72" s="26"/>
      <c r="F72" s="26"/>
      <c r="G72" s="26"/>
      <c r="H72" s="26"/>
    </row>
    <row r="73" spans="1:8" ht="30" customHeight="1" x14ac:dyDescent="0.3">
      <c r="A73" s="56"/>
      <c r="B73" s="25" t="s">
        <v>61</v>
      </c>
      <c r="C73" s="25" t="s">
        <v>57</v>
      </c>
      <c r="D73" s="26"/>
      <c r="E73" s="26"/>
      <c r="F73" s="26"/>
      <c r="G73" s="26"/>
      <c r="H73" s="26"/>
    </row>
    <row r="74" spans="1:8" ht="27.75" customHeight="1" x14ac:dyDescent="0.3">
      <c r="A74" s="56" t="s">
        <v>81</v>
      </c>
      <c r="B74" s="25" t="s">
        <v>82</v>
      </c>
      <c r="C74" s="25" t="s">
        <v>59</v>
      </c>
      <c r="D74" s="28"/>
      <c r="E74" s="26">
        <f>D74*E75*E76/10000</f>
        <v>0</v>
      </c>
      <c r="F74" s="26">
        <f>E74*F75*F76/10000</f>
        <v>0</v>
      </c>
      <c r="G74" s="26">
        <f>F74*G75*G76/10000</f>
        <v>0</v>
      </c>
      <c r="H74" s="26">
        <f>G74*H75*H76/10000</f>
        <v>0</v>
      </c>
    </row>
    <row r="75" spans="1:8" ht="50.25" customHeight="1" x14ac:dyDescent="0.3">
      <c r="A75" s="56"/>
      <c r="B75" s="25" t="s">
        <v>63</v>
      </c>
      <c r="C75" s="25" t="s">
        <v>55</v>
      </c>
      <c r="D75" s="26"/>
      <c r="E75" s="26"/>
      <c r="F75" s="26"/>
      <c r="G75" s="26"/>
      <c r="H75" s="26"/>
    </row>
    <row r="76" spans="1:8" ht="27" customHeight="1" x14ac:dyDescent="0.3">
      <c r="A76" s="56"/>
      <c r="B76" s="25" t="s">
        <v>61</v>
      </c>
      <c r="C76" s="25" t="s">
        <v>57</v>
      </c>
      <c r="D76" s="26"/>
      <c r="E76" s="26"/>
      <c r="F76" s="26"/>
      <c r="G76" s="26"/>
      <c r="H76" s="26"/>
    </row>
    <row r="77" spans="1:8" ht="26.25" customHeight="1" x14ac:dyDescent="0.3">
      <c r="A77" s="56" t="s">
        <v>83</v>
      </c>
      <c r="B77" s="25" t="s">
        <v>84</v>
      </c>
      <c r="C77" s="25" t="s">
        <v>59</v>
      </c>
      <c r="D77" s="28"/>
      <c r="E77" s="26">
        <f>D77*E78*E79/10000</f>
        <v>0</v>
      </c>
      <c r="F77" s="26">
        <f>E77*F78*F79/10000</f>
        <v>0</v>
      </c>
      <c r="G77" s="26">
        <f>F77*G78*G79/10000</f>
        <v>0</v>
      </c>
      <c r="H77" s="26">
        <f>G77*H78*H79/10000</f>
        <v>0</v>
      </c>
    </row>
    <row r="78" spans="1:8" ht="54.75" customHeight="1" x14ac:dyDescent="0.3">
      <c r="A78" s="56"/>
      <c r="B78" s="25" t="s">
        <v>63</v>
      </c>
      <c r="C78" s="25" t="s">
        <v>55</v>
      </c>
      <c r="D78" s="26"/>
      <c r="E78" s="26"/>
      <c r="F78" s="26"/>
      <c r="G78" s="26"/>
      <c r="H78" s="26"/>
    </row>
    <row r="79" spans="1:8" ht="27" customHeight="1" x14ac:dyDescent="0.3">
      <c r="A79" s="56"/>
      <c r="B79" s="25" t="s">
        <v>61</v>
      </c>
      <c r="C79" s="25" t="s">
        <v>57</v>
      </c>
      <c r="D79" s="26"/>
      <c r="E79" s="26"/>
      <c r="F79" s="26"/>
      <c r="G79" s="26"/>
      <c r="H79" s="26"/>
    </row>
    <row r="80" spans="1:8" ht="38.25" customHeight="1" x14ac:dyDescent="0.3">
      <c r="A80" s="56" t="s">
        <v>85</v>
      </c>
      <c r="B80" s="25" t="s">
        <v>86</v>
      </c>
      <c r="C80" s="25" t="s">
        <v>59</v>
      </c>
      <c r="D80" s="28"/>
      <c r="E80" s="26">
        <f>D80*E81*E82/10000</f>
        <v>0</v>
      </c>
      <c r="F80" s="26">
        <f>E80*F81*F82/10000</f>
        <v>0</v>
      </c>
      <c r="G80" s="26">
        <f>F80*G81*G82/10000</f>
        <v>0</v>
      </c>
      <c r="H80" s="26">
        <f>G80*H81*H82/10000</f>
        <v>0</v>
      </c>
    </row>
    <row r="81" spans="1:8" ht="52.8" x14ac:dyDescent="0.3">
      <c r="A81" s="56"/>
      <c r="B81" s="25" t="s">
        <v>63</v>
      </c>
      <c r="C81" s="25" t="s">
        <v>55</v>
      </c>
      <c r="D81" s="26"/>
      <c r="E81" s="26"/>
      <c r="F81" s="26"/>
      <c r="G81" s="26"/>
      <c r="H81" s="26"/>
    </row>
    <row r="82" spans="1:8" ht="26.25" customHeight="1" x14ac:dyDescent="0.3">
      <c r="A82" s="56"/>
      <c r="B82" s="25" t="s">
        <v>61</v>
      </c>
      <c r="C82" s="25" t="s">
        <v>57</v>
      </c>
      <c r="D82" s="26"/>
      <c r="E82" s="26"/>
      <c r="F82" s="26"/>
      <c r="G82" s="26"/>
      <c r="H82" s="26"/>
    </row>
    <row r="83" spans="1:8" ht="39.75" customHeight="1" x14ac:dyDescent="0.3">
      <c r="A83" s="56" t="s">
        <v>87</v>
      </c>
      <c r="B83" s="25" t="s">
        <v>88</v>
      </c>
      <c r="C83" s="25" t="s">
        <v>59</v>
      </c>
      <c r="D83" s="28"/>
      <c r="E83" s="26">
        <f>D83*E84*E85/10000</f>
        <v>0</v>
      </c>
      <c r="F83" s="26">
        <f>E83*F84*F85/10000</f>
        <v>0</v>
      </c>
      <c r="G83" s="26">
        <f>F83*G84*G85/10000</f>
        <v>0</v>
      </c>
      <c r="H83" s="26">
        <f>G83*H84*H85/10000</f>
        <v>0</v>
      </c>
    </row>
    <row r="84" spans="1:8" ht="52.8" x14ac:dyDescent="0.3">
      <c r="A84" s="56"/>
      <c r="B84" s="25" t="s">
        <v>63</v>
      </c>
      <c r="C84" s="25" t="s">
        <v>55</v>
      </c>
      <c r="D84" s="26"/>
      <c r="E84" s="26"/>
      <c r="F84" s="26"/>
      <c r="G84" s="26"/>
      <c r="H84" s="26"/>
    </row>
    <row r="85" spans="1:8" ht="25.5" customHeight="1" x14ac:dyDescent="0.3">
      <c r="A85" s="56"/>
      <c r="B85" s="25" t="s">
        <v>61</v>
      </c>
      <c r="C85" s="25" t="s">
        <v>57</v>
      </c>
      <c r="D85" s="26"/>
      <c r="E85" s="26"/>
      <c r="F85" s="26"/>
      <c r="G85" s="26"/>
      <c r="H85" s="26"/>
    </row>
    <row r="86" spans="1:8" ht="39.75" customHeight="1" x14ac:dyDescent="0.3">
      <c r="A86" s="56" t="s">
        <v>89</v>
      </c>
      <c r="B86" s="25" t="s">
        <v>90</v>
      </c>
      <c r="C86" s="25" t="s">
        <v>59</v>
      </c>
      <c r="D86" s="28"/>
      <c r="E86" s="26">
        <f>D86*E87*E88/10000</f>
        <v>0</v>
      </c>
      <c r="F86" s="26">
        <f>E86*F87*F88/10000</f>
        <v>0</v>
      </c>
      <c r="G86" s="26">
        <f>F86*G87*G88/10000</f>
        <v>0</v>
      </c>
      <c r="H86" s="26">
        <f>G86*H87*H88/10000</f>
        <v>0</v>
      </c>
    </row>
    <row r="87" spans="1:8" ht="52.8" x14ac:dyDescent="0.3">
      <c r="A87" s="56"/>
      <c r="B87" s="25" t="s">
        <v>63</v>
      </c>
      <c r="C87" s="25" t="s">
        <v>55</v>
      </c>
      <c r="D87" s="26"/>
      <c r="E87" s="26"/>
      <c r="F87" s="26"/>
      <c r="G87" s="26"/>
      <c r="H87" s="26"/>
    </row>
    <row r="88" spans="1:8" ht="26.25" customHeight="1" x14ac:dyDescent="0.3">
      <c r="A88" s="56"/>
      <c r="B88" s="25" t="s">
        <v>61</v>
      </c>
      <c r="C88" s="25" t="s">
        <v>57</v>
      </c>
      <c r="D88" s="26"/>
      <c r="E88" s="26"/>
      <c r="F88" s="26"/>
      <c r="G88" s="26"/>
      <c r="H88" s="26"/>
    </row>
    <row r="89" spans="1:8" ht="28.5" customHeight="1" x14ac:dyDescent="0.3">
      <c r="A89" s="56" t="s">
        <v>91</v>
      </c>
      <c r="B89" s="25" t="s">
        <v>92</v>
      </c>
      <c r="C89" s="25" t="s">
        <v>59</v>
      </c>
      <c r="D89" s="28"/>
      <c r="E89" s="26">
        <f>D89*E90*E91/10000</f>
        <v>0</v>
      </c>
      <c r="F89" s="26">
        <f>E89*F90*F91/10000</f>
        <v>0</v>
      </c>
      <c r="G89" s="26">
        <f>F89*G90*G91/10000</f>
        <v>0</v>
      </c>
      <c r="H89" s="26">
        <f>G89*H90*H91/10000</f>
        <v>0</v>
      </c>
    </row>
    <row r="90" spans="1:8" ht="51.75" customHeight="1" x14ac:dyDescent="0.3">
      <c r="A90" s="56"/>
      <c r="B90" s="25" t="s">
        <v>63</v>
      </c>
      <c r="C90" s="25" t="s">
        <v>55</v>
      </c>
      <c r="D90" s="26"/>
      <c r="E90" s="26"/>
      <c r="F90" s="26"/>
      <c r="G90" s="26"/>
      <c r="H90" s="26"/>
    </row>
    <row r="91" spans="1:8" ht="28.5" customHeight="1" x14ac:dyDescent="0.3">
      <c r="A91" s="56"/>
      <c r="B91" s="25" t="s">
        <v>61</v>
      </c>
      <c r="C91" s="25" t="s">
        <v>57</v>
      </c>
      <c r="D91" s="26"/>
      <c r="E91" s="26"/>
      <c r="F91" s="26"/>
      <c r="G91" s="26"/>
      <c r="H91" s="26"/>
    </row>
    <row r="92" spans="1:8" ht="27.75" customHeight="1" x14ac:dyDescent="0.3">
      <c r="A92" s="56" t="s">
        <v>93</v>
      </c>
      <c r="B92" s="25" t="s">
        <v>94</v>
      </c>
      <c r="C92" s="25" t="s">
        <v>59</v>
      </c>
      <c r="D92" s="28"/>
      <c r="E92" s="26">
        <f>D92*E93*E94/10000</f>
        <v>0</v>
      </c>
      <c r="F92" s="26">
        <f>E92*F93*F94/10000</f>
        <v>0</v>
      </c>
      <c r="G92" s="26">
        <f>F92*G93*G94/10000</f>
        <v>0</v>
      </c>
      <c r="H92" s="26">
        <f>G92*H93*H94/10000</f>
        <v>0</v>
      </c>
    </row>
    <row r="93" spans="1:8" ht="52.8" x14ac:dyDescent="0.3">
      <c r="A93" s="56"/>
      <c r="B93" s="25" t="s">
        <v>63</v>
      </c>
      <c r="C93" s="25" t="s">
        <v>55</v>
      </c>
      <c r="D93" s="26"/>
      <c r="E93" s="26"/>
      <c r="F93" s="26"/>
      <c r="G93" s="26"/>
      <c r="H93" s="26"/>
    </row>
    <row r="94" spans="1:8" ht="27.75" customHeight="1" x14ac:dyDescent="0.3">
      <c r="A94" s="56"/>
      <c r="B94" s="25" t="s">
        <v>61</v>
      </c>
      <c r="C94" s="25" t="s">
        <v>57</v>
      </c>
      <c r="D94" s="26"/>
      <c r="E94" s="26"/>
      <c r="F94" s="26"/>
      <c r="G94" s="26"/>
      <c r="H94" s="26"/>
    </row>
    <row r="95" spans="1:8" ht="27" customHeight="1" x14ac:dyDescent="0.3">
      <c r="A95" s="56" t="s">
        <v>95</v>
      </c>
      <c r="B95" s="25" t="s">
        <v>96</v>
      </c>
      <c r="C95" s="25" t="s">
        <v>59</v>
      </c>
      <c r="D95" s="28"/>
      <c r="E95" s="26">
        <f>D95*E96*E97/10000</f>
        <v>0</v>
      </c>
      <c r="F95" s="26">
        <f>E95*F96*F97/10000</f>
        <v>0</v>
      </c>
      <c r="G95" s="26">
        <f>F95*G96*G97/10000</f>
        <v>0</v>
      </c>
      <c r="H95" s="26">
        <f>G95*H96*H97/10000</f>
        <v>0</v>
      </c>
    </row>
    <row r="96" spans="1:8" ht="52.5" customHeight="1" x14ac:dyDescent="0.3">
      <c r="A96" s="56"/>
      <c r="B96" s="25" t="s">
        <v>63</v>
      </c>
      <c r="C96" s="25" t="s">
        <v>55</v>
      </c>
      <c r="D96" s="26"/>
      <c r="E96" s="26"/>
      <c r="F96" s="26"/>
      <c r="G96" s="26"/>
      <c r="H96" s="26"/>
    </row>
    <row r="97" spans="1:8" ht="26.25" customHeight="1" x14ac:dyDescent="0.3">
      <c r="A97" s="56"/>
      <c r="B97" s="25" t="s">
        <v>61</v>
      </c>
      <c r="C97" s="25" t="s">
        <v>57</v>
      </c>
      <c r="D97" s="26"/>
      <c r="E97" s="26"/>
      <c r="F97" s="26"/>
      <c r="G97" s="26"/>
      <c r="H97" s="26"/>
    </row>
    <row r="98" spans="1:8" ht="26.25" customHeight="1" x14ac:dyDescent="0.3">
      <c r="A98" s="56" t="s">
        <v>97</v>
      </c>
      <c r="B98" s="25" t="s">
        <v>98</v>
      </c>
      <c r="C98" s="25" t="s">
        <v>59</v>
      </c>
      <c r="D98" s="28"/>
      <c r="E98" s="26">
        <f>D98*E99*E100/10000</f>
        <v>0</v>
      </c>
      <c r="F98" s="26">
        <f>E98*F99*F100/10000</f>
        <v>0</v>
      </c>
      <c r="G98" s="26">
        <f>F98*G99*G100/10000</f>
        <v>0</v>
      </c>
      <c r="H98" s="26">
        <f>G98*H99*H100/10000</f>
        <v>0</v>
      </c>
    </row>
    <row r="99" spans="1:8" ht="57" customHeight="1" x14ac:dyDescent="0.3">
      <c r="A99" s="56"/>
      <c r="B99" s="25" t="s">
        <v>63</v>
      </c>
      <c r="C99" s="25" t="s">
        <v>55</v>
      </c>
      <c r="D99" s="26"/>
      <c r="E99" s="26"/>
      <c r="F99" s="26"/>
      <c r="G99" s="26"/>
      <c r="H99" s="26"/>
    </row>
    <row r="100" spans="1:8" ht="26.25" customHeight="1" x14ac:dyDescent="0.3">
      <c r="A100" s="56"/>
      <c r="B100" s="25" t="s">
        <v>61</v>
      </c>
      <c r="C100" s="25" t="s">
        <v>57</v>
      </c>
      <c r="D100" s="26"/>
      <c r="E100" s="26"/>
      <c r="F100" s="26"/>
      <c r="G100" s="26"/>
      <c r="H100" s="26"/>
    </row>
    <row r="101" spans="1:8" ht="26.25" customHeight="1" x14ac:dyDescent="0.3">
      <c r="A101" s="56" t="s">
        <v>99</v>
      </c>
      <c r="B101" s="25" t="s">
        <v>100</v>
      </c>
      <c r="C101" s="25" t="s">
        <v>59</v>
      </c>
      <c r="D101" s="28"/>
      <c r="E101" s="26">
        <f>D101*E102*E103/10000</f>
        <v>0</v>
      </c>
      <c r="F101" s="26">
        <f>E101*F102*F103/10000</f>
        <v>0</v>
      </c>
      <c r="G101" s="26">
        <f>F101*G102*G103/10000</f>
        <v>0</v>
      </c>
      <c r="H101" s="26">
        <f>G101*H102*H103/10000</f>
        <v>0</v>
      </c>
    </row>
    <row r="102" spans="1:8" ht="52.5" customHeight="1" x14ac:dyDescent="0.3">
      <c r="A102" s="56"/>
      <c r="B102" s="25" t="s">
        <v>63</v>
      </c>
      <c r="C102" s="25" t="s">
        <v>55</v>
      </c>
      <c r="D102" s="26"/>
      <c r="E102" s="26"/>
      <c r="F102" s="26"/>
      <c r="G102" s="26"/>
      <c r="H102" s="26"/>
    </row>
    <row r="103" spans="1:8" ht="26.25" customHeight="1" x14ac:dyDescent="0.3">
      <c r="A103" s="56"/>
      <c r="B103" s="25" t="s">
        <v>61</v>
      </c>
      <c r="C103" s="25" t="s">
        <v>57</v>
      </c>
      <c r="D103" s="26"/>
      <c r="E103" s="26"/>
      <c r="F103" s="26"/>
      <c r="G103" s="26"/>
      <c r="H103" s="26"/>
    </row>
    <row r="104" spans="1:8" ht="26.25" customHeight="1" x14ac:dyDescent="0.3">
      <c r="A104" s="56" t="s">
        <v>101</v>
      </c>
      <c r="B104" s="25" t="s">
        <v>102</v>
      </c>
      <c r="C104" s="25" t="s">
        <v>59</v>
      </c>
      <c r="D104" s="26"/>
      <c r="E104" s="26">
        <f>D104*E105*E106/10000</f>
        <v>0</v>
      </c>
      <c r="F104" s="26">
        <f>E104*F105*F106/10000</f>
        <v>0</v>
      </c>
      <c r="G104" s="26">
        <f>F104*G105*G106/10000</f>
        <v>0</v>
      </c>
      <c r="H104" s="26">
        <f>G104*H105*H106/10000</f>
        <v>0</v>
      </c>
    </row>
    <row r="105" spans="1:8" ht="57.75" customHeight="1" x14ac:dyDescent="0.3">
      <c r="A105" s="56"/>
      <c r="B105" s="25" t="s">
        <v>63</v>
      </c>
      <c r="C105" s="25" t="s">
        <v>55</v>
      </c>
      <c r="D105" s="26"/>
      <c r="E105" s="26"/>
      <c r="F105" s="26"/>
      <c r="G105" s="26"/>
      <c r="H105" s="26"/>
    </row>
    <row r="106" spans="1:8" ht="26.25" customHeight="1" x14ac:dyDescent="0.3">
      <c r="A106" s="56"/>
      <c r="B106" s="25" t="s">
        <v>61</v>
      </c>
      <c r="C106" s="25" t="s">
        <v>57</v>
      </c>
      <c r="D106" s="26"/>
      <c r="E106" s="26"/>
      <c r="F106" s="26"/>
      <c r="G106" s="26"/>
      <c r="H106" s="26"/>
    </row>
    <row r="107" spans="1:8" ht="26.25" customHeight="1" x14ac:dyDescent="0.3">
      <c r="A107" s="56" t="s">
        <v>103</v>
      </c>
      <c r="B107" s="25" t="s">
        <v>104</v>
      </c>
      <c r="C107" s="25" t="s">
        <v>59</v>
      </c>
      <c r="D107" s="26"/>
      <c r="E107" s="26">
        <f>D107*E108*E109/10000</f>
        <v>0</v>
      </c>
      <c r="F107" s="26">
        <f>E107*F108*F109/10000</f>
        <v>0</v>
      </c>
      <c r="G107" s="26">
        <f>F107*G108*G109/10000</f>
        <v>0</v>
      </c>
      <c r="H107" s="26">
        <f>G107*H108*H109/10000</f>
        <v>0</v>
      </c>
    </row>
    <row r="108" spans="1:8" ht="54.75" customHeight="1" x14ac:dyDescent="0.3">
      <c r="A108" s="56"/>
      <c r="B108" s="25" t="s">
        <v>63</v>
      </c>
      <c r="C108" s="25" t="s">
        <v>55</v>
      </c>
      <c r="D108" s="26"/>
      <c r="E108" s="26"/>
      <c r="F108" s="26"/>
      <c r="G108" s="26"/>
      <c r="H108" s="26"/>
    </row>
    <row r="109" spans="1:8" ht="26.25" customHeight="1" x14ac:dyDescent="0.3">
      <c r="A109" s="56"/>
      <c r="B109" s="25" t="s">
        <v>61</v>
      </c>
      <c r="C109" s="25" t="s">
        <v>57</v>
      </c>
      <c r="D109" s="26"/>
      <c r="E109" s="26"/>
      <c r="F109" s="26"/>
      <c r="G109" s="26"/>
      <c r="H109" s="26"/>
    </row>
    <row r="110" spans="1:8" ht="28.5" customHeight="1" x14ac:dyDescent="0.3">
      <c r="A110" s="56" t="s">
        <v>105</v>
      </c>
      <c r="B110" s="25" t="s">
        <v>106</v>
      </c>
      <c r="C110" s="25" t="s">
        <v>59</v>
      </c>
      <c r="D110" s="26"/>
      <c r="E110" s="26">
        <f>D110*E111*E112/10000</f>
        <v>0</v>
      </c>
      <c r="F110" s="26">
        <f>E110*F111*F112/10000</f>
        <v>0</v>
      </c>
      <c r="G110" s="26">
        <f>F110*G111*G112/10000</f>
        <v>0</v>
      </c>
      <c r="H110" s="26">
        <f>G110*H111*H112/10000</f>
        <v>0</v>
      </c>
    </row>
    <row r="111" spans="1:8" ht="51" customHeight="1" x14ac:dyDescent="0.3">
      <c r="A111" s="56"/>
      <c r="B111" s="25" t="s">
        <v>63</v>
      </c>
      <c r="C111" s="25" t="s">
        <v>55</v>
      </c>
      <c r="D111" s="26"/>
      <c r="E111" s="26"/>
      <c r="F111" s="26"/>
      <c r="G111" s="26"/>
      <c r="H111" s="26"/>
    </row>
    <row r="112" spans="1:8" ht="26.25" customHeight="1" x14ac:dyDescent="0.3">
      <c r="A112" s="56"/>
      <c r="B112" s="25" t="s">
        <v>61</v>
      </c>
      <c r="C112" s="25" t="s">
        <v>57</v>
      </c>
      <c r="D112" s="26"/>
      <c r="E112" s="26"/>
      <c r="F112" s="26"/>
      <c r="G112" s="26"/>
      <c r="H112" s="26"/>
    </row>
    <row r="113" spans="1:8" ht="26.25" customHeight="1" x14ac:dyDescent="0.3">
      <c r="A113" s="56" t="s">
        <v>107</v>
      </c>
      <c r="B113" s="25" t="s">
        <v>108</v>
      </c>
      <c r="C113" s="25" t="s">
        <v>59</v>
      </c>
      <c r="D113" s="26"/>
      <c r="E113" s="26">
        <f>D113*E114*E115/10000</f>
        <v>0</v>
      </c>
      <c r="F113" s="26">
        <f>E113*F114*F115/10000</f>
        <v>0</v>
      </c>
      <c r="G113" s="26">
        <f>F113*G114*G115/10000</f>
        <v>0</v>
      </c>
      <c r="H113" s="26">
        <f>G113*H114*H115/10000</f>
        <v>0</v>
      </c>
    </row>
    <row r="114" spans="1:8" ht="56.25" customHeight="1" x14ac:dyDescent="0.3">
      <c r="A114" s="56"/>
      <c r="B114" s="25" t="s">
        <v>63</v>
      </c>
      <c r="C114" s="25" t="s">
        <v>55</v>
      </c>
      <c r="D114" s="26"/>
      <c r="E114" s="26"/>
      <c r="F114" s="26"/>
      <c r="G114" s="26"/>
      <c r="H114" s="26"/>
    </row>
    <row r="115" spans="1:8" ht="26.25" customHeight="1" x14ac:dyDescent="0.3">
      <c r="A115" s="56"/>
      <c r="B115" s="25" t="s">
        <v>61</v>
      </c>
      <c r="C115" s="25" t="s">
        <v>57</v>
      </c>
      <c r="D115" s="26"/>
      <c r="E115" s="26"/>
      <c r="F115" s="26"/>
      <c r="G115" s="26"/>
      <c r="H115" s="26"/>
    </row>
    <row r="116" spans="1:8" ht="26.25" customHeight="1" x14ac:dyDescent="0.3">
      <c r="A116" s="56" t="s">
        <v>109</v>
      </c>
      <c r="B116" s="25" t="s">
        <v>110</v>
      </c>
      <c r="C116" s="25" t="s">
        <v>59</v>
      </c>
      <c r="D116" s="26"/>
      <c r="E116" s="26">
        <f>D116*E117*E118/10000</f>
        <v>0</v>
      </c>
      <c r="F116" s="26">
        <f>E116*F117*F118/10000</f>
        <v>0</v>
      </c>
      <c r="G116" s="26">
        <f>F116*G117*G118/10000</f>
        <v>0</v>
      </c>
      <c r="H116" s="26">
        <f>G116*H117*H118/10000</f>
        <v>0</v>
      </c>
    </row>
    <row r="117" spans="1:8" ht="51" customHeight="1" x14ac:dyDescent="0.3">
      <c r="A117" s="56"/>
      <c r="B117" s="25" t="s">
        <v>63</v>
      </c>
      <c r="C117" s="25" t="s">
        <v>55</v>
      </c>
      <c r="D117" s="26"/>
      <c r="E117" s="26"/>
      <c r="F117" s="26"/>
      <c r="G117" s="26"/>
      <c r="H117" s="26"/>
    </row>
    <row r="118" spans="1:8" ht="26.25" customHeight="1" x14ac:dyDescent="0.3">
      <c r="A118" s="56"/>
      <c r="B118" s="25" t="s">
        <v>61</v>
      </c>
      <c r="C118" s="25" t="s">
        <v>57</v>
      </c>
      <c r="D118" s="26"/>
      <c r="E118" s="26"/>
      <c r="F118" s="26"/>
      <c r="G118" s="26"/>
      <c r="H118" s="26"/>
    </row>
    <row r="119" spans="1:8" ht="26.25" customHeight="1" x14ac:dyDescent="0.3">
      <c r="A119" s="56" t="s">
        <v>111</v>
      </c>
      <c r="B119" s="25" t="s">
        <v>112</v>
      </c>
      <c r="C119" s="25" t="s">
        <v>59</v>
      </c>
      <c r="D119" s="26"/>
      <c r="E119" s="26">
        <f>D119*E120*E121/10000</f>
        <v>0</v>
      </c>
      <c r="F119" s="26">
        <f>E119*F120*F121/10000</f>
        <v>0</v>
      </c>
      <c r="G119" s="26">
        <f>F119*G120*G121/10000</f>
        <v>0</v>
      </c>
      <c r="H119" s="26">
        <f>G119*H120*H121/10000</f>
        <v>0</v>
      </c>
    </row>
    <row r="120" spans="1:8" ht="55.5" customHeight="1" x14ac:dyDescent="0.3">
      <c r="A120" s="56"/>
      <c r="B120" s="25" t="s">
        <v>63</v>
      </c>
      <c r="C120" s="25" t="s">
        <v>55</v>
      </c>
      <c r="D120" s="26"/>
      <c r="E120" s="26"/>
      <c r="F120" s="26"/>
      <c r="G120" s="26"/>
      <c r="H120" s="26"/>
    </row>
    <row r="121" spans="1:8" ht="26.25" customHeight="1" x14ac:dyDescent="0.3">
      <c r="A121" s="56"/>
      <c r="B121" s="25" t="s">
        <v>61</v>
      </c>
      <c r="C121" s="25" t="s">
        <v>57</v>
      </c>
      <c r="D121" s="26"/>
      <c r="E121" s="26"/>
      <c r="F121" s="26"/>
      <c r="G121" s="26"/>
      <c r="H121" s="26"/>
    </row>
    <row r="122" spans="1:8" ht="79.5" customHeight="1" x14ac:dyDescent="0.3">
      <c r="A122" s="56">
        <v>4</v>
      </c>
      <c r="B122" s="25" t="s">
        <v>113</v>
      </c>
      <c r="C122" s="25" t="s">
        <v>59</v>
      </c>
      <c r="D122" s="28">
        <v>0</v>
      </c>
      <c r="E122" s="26">
        <v>0</v>
      </c>
      <c r="F122" s="26">
        <v>0</v>
      </c>
      <c r="G122" s="26">
        <v>0</v>
      </c>
      <c r="H122" s="26">
        <v>0</v>
      </c>
    </row>
    <row r="123" spans="1:8" ht="51.75" customHeight="1" x14ac:dyDescent="0.3">
      <c r="A123" s="56"/>
      <c r="B123" s="25" t="s">
        <v>63</v>
      </c>
      <c r="C123" s="25" t="s">
        <v>55</v>
      </c>
      <c r="D123" s="26">
        <v>0</v>
      </c>
      <c r="E123" s="26">
        <v>0</v>
      </c>
      <c r="F123" s="26">
        <v>0</v>
      </c>
      <c r="G123" s="26">
        <v>0</v>
      </c>
      <c r="H123" s="26">
        <v>0</v>
      </c>
    </row>
    <row r="124" spans="1:8" ht="27" customHeight="1" x14ac:dyDescent="0.3">
      <c r="A124" s="56"/>
      <c r="B124" s="25" t="s">
        <v>61</v>
      </c>
      <c r="C124" s="25" t="s">
        <v>57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</row>
    <row r="125" spans="1:8" ht="94.5" customHeight="1" x14ac:dyDescent="0.3">
      <c r="A125" s="56" t="s">
        <v>37</v>
      </c>
      <c r="B125" s="25" t="s">
        <v>114</v>
      </c>
      <c r="C125" s="25" t="s">
        <v>59</v>
      </c>
      <c r="D125" s="28">
        <v>0</v>
      </c>
      <c r="E125" s="26">
        <f>D125*E126*E127/10000</f>
        <v>0</v>
      </c>
      <c r="F125" s="26">
        <f>E125*F126*F127/10000</f>
        <v>0</v>
      </c>
      <c r="G125" s="26">
        <f>F125*G126*G127/10000</f>
        <v>0</v>
      </c>
      <c r="H125" s="26">
        <f>G125*H126*H127/10000</f>
        <v>0</v>
      </c>
    </row>
    <row r="126" spans="1:8" ht="54" customHeight="1" x14ac:dyDescent="0.3">
      <c r="A126" s="56"/>
      <c r="B126" s="25" t="s">
        <v>63</v>
      </c>
      <c r="C126" s="25" t="s">
        <v>55</v>
      </c>
      <c r="D126" s="26"/>
      <c r="E126" s="26"/>
      <c r="F126" s="26"/>
      <c r="G126" s="26"/>
      <c r="H126" s="26"/>
    </row>
    <row r="127" spans="1:8" ht="27" customHeight="1" x14ac:dyDescent="0.3">
      <c r="A127" s="56"/>
      <c r="B127" s="25" t="s">
        <v>61</v>
      </c>
      <c r="C127" s="25" t="s">
        <v>57</v>
      </c>
      <c r="D127" s="26"/>
      <c r="E127" s="26"/>
      <c r="F127" s="26"/>
      <c r="G127" s="26"/>
      <c r="H127" s="26"/>
    </row>
    <row r="128" spans="1:8" ht="41.25" customHeight="1" x14ac:dyDescent="0.35">
      <c r="A128" s="53"/>
      <c r="B128" s="53"/>
      <c r="C128" s="53"/>
      <c r="D128" s="53"/>
      <c r="E128" s="53"/>
      <c r="F128" s="53"/>
      <c r="G128" s="53"/>
      <c r="H128" s="53"/>
    </row>
    <row r="129" spans="1:8" ht="13.5" customHeight="1" x14ac:dyDescent="0.3">
      <c r="A129" s="47" t="s">
        <v>0</v>
      </c>
      <c r="B129" s="47" t="s">
        <v>1</v>
      </c>
      <c r="C129" s="47" t="s">
        <v>2</v>
      </c>
      <c r="D129" s="5" t="s">
        <v>3</v>
      </c>
      <c r="E129" s="5" t="s">
        <v>4</v>
      </c>
      <c r="F129" s="47" t="s">
        <v>5</v>
      </c>
      <c r="G129" s="47"/>
      <c r="H129" s="47"/>
    </row>
    <row r="130" spans="1:8" ht="26.25" customHeight="1" x14ac:dyDescent="0.3">
      <c r="A130" s="47"/>
      <c r="B130" s="47"/>
      <c r="C130" s="47"/>
      <c r="D130" s="6">
        <v>2019</v>
      </c>
      <c r="E130" s="5">
        <v>202</v>
      </c>
      <c r="F130" s="6">
        <v>2021</v>
      </c>
      <c r="G130" s="6">
        <v>2022</v>
      </c>
      <c r="H130" s="6">
        <v>2023</v>
      </c>
    </row>
    <row r="131" spans="1:8" ht="18" customHeight="1" x14ac:dyDescent="0.3">
      <c r="A131" s="16" t="s">
        <v>115</v>
      </c>
      <c r="B131" s="47" t="s">
        <v>116</v>
      </c>
      <c r="C131" s="47"/>
      <c r="D131" s="47"/>
      <c r="E131" s="47"/>
      <c r="F131" s="47"/>
      <c r="G131" s="47"/>
      <c r="H131" s="47"/>
    </row>
    <row r="132" spans="1:8" ht="33.75" customHeight="1" x14ac:dyDescent="0.3">
      <c r="A132" s="56">
        <v>1</v>
      </c>
      <c r="B132" s="8" t="s">
        <v>117</v>
      </c>
      <c r="C132" s="20" t="s">
        <v>59</v>
      </c>
      <c r="D132" s="26">
        <f>D135+D144</f>
        <v>0</v>
      </c>
      <c r="E132" s="26">
        <f>E135+E144</f>
        <v>0</v>
      </c>
      <c r="F132" s="26">
        <f>F135+F144</f>
        <v>0</v>
      </c>
      <c r="G132" s="26">
        <f>G135+G144</f>
        <v>0</v>
      </c>
      <c r="H132" s="26">
        <f>H135+H144</f>
        <v>0</v>
      </c>
    </row>
    <row r="133" spans="1:8" ht="53.25" customHeight="1" x14ac:dyDescent="0.3">
      <c r="A133" s="56"/>
      <c r="B133" s="8" t="s">
        <v>63</v>
      </c>
      <c r="C133" s="20" t="s">
        <v>55</v>
      </c>
      <c r="D133" s="26"/>
      <c r="E133" s="26" t="e">
        <f>(D135*E136+D144*E145)/D132</f>
        <v>#DIV/0!</v>
      </c>
      <c r="F133" s="26" t="e">
        <f>(E135*F136+E144*F145)/E132</f>
        <v>#DIV/0!</v>
      </c>
      <c r="G133" s="26" t="e">
        <f>(F135*G136+F144*G145)/F132</f>
        <v>#DIV/0!</v>
      </c>
      <c r="H133" s="26" t="e">
        <f>(G135*H136+G144*H145)/G132</f>
        <v>#DIV/0!</v>
      </c>
    </row>
    <row r="134" spans="1:8" ht="25.5" customHeight="1" x14ac:dyDescent="0.3">
      <c r="A134" s="56"/>
      <c r="B134" s="8" t="s">
        <v>61</v>
      </c>
      <c r="C134" s="20" t="s">
        <v>57</v>
      </c>
      <c r="D134" s="26"/>
      <c r="E134" s="26" t="e">
        <f>E132/D132/E133*10000</f>
        <v>#DIV/0!</v>
      </c>
      <c r="F134" s="26" t="e">
        <f>F132/E132/F133*10000</f>
        <v>#DIV/0!</v>
      </c>
      <c r="G134" s="26" t="e">
        <f>G132/F132/G133*10000</f>
        <v>#DIV/0!</v>
      </c>
      <c r="H134" s="26" t="e">
        <f>H132/G132/H133*10000</f>
        <v>#DIV/0!</v>
      </c>
    </row>
    <row r="135" spans="1:8" ht="39.75" customHeight="1" x14ac:dyDescent="0.3">
      <c r="A135" s="56" t="s">
        <v>12</v>
      </c>
      <c r="B135" s="8" t="s">
        <v>118</v>
      </c>
      <c r="C135" s="20" t="s">
        <v>59</v>
      </c>
      <c r="D135" s="26">
        <f>D138+D140+D142</f>
        <v>0</v>
      </c>
      <c r="E135" s="26">
        <f>E138+E140+E142</f>
        <v>0</v>
      </c>
      <c r="F135" s="26">
        <f>F138+F140+F142</f>
        <v>0</v>
      </c>
      <c r="G135" s="26">
        <f>G138+G140+G142</f>
        <v>0</v>
      </c>
      <c r="H135" s="26">
        <f>H138+H140+H142</f>
        <v>0</v>
      </c>
    </row>
    <row r="136" spans="1:8" ht="52.8" x14ac:dyDescent="0.3">
      <c r="A136" s="56"/>
      <c r="B136" s="8" t="s">
        <v>63</v>
      </c>
      <c r="C136" s="20" t="s">
        <v>55</v>
      </c>
      <c r="D136" s="26"/>
      <c r="E136" s="26" t="e">
        <f>(D138*E139+D140*E141+D142*E143)/D135</f>
        <v>#DIV/0!</v>
      </c>
      <c r="F136" s="26" t="e">
        <f>(E138*F139+E140*F141+E142*F143)/E135</f>
        <v>#DIV/0!</v>
      </c>
      <c r="G136" s="26" t="e">
        <f>(F138*G139+F140*G141+F142*G143)/F135</f>
        <v>#DIV/0!</v>
      </c>
      <c r="H136" s="26" t="e">
        <f>(G138*H139+G140*H141+G142*H143)/G135</f>
        <v>#DIV/0!</v>
      </c>
    </row>
    <row r="137" spans="1:8" ht="26.25" customHeight="1" x14ac:dyDescent="0.3">
      <c r="A137" s="56"/>
      <c r="B137" s="8" t="s">
        <v>61</v>
      </c>
      <c r="C137" s="20" t="s">
        <v>57</v>
      </c>
      <c r="D137" s="26"/>
      <c r="E137" s="26"/>
      <c r="F137" s="26"/>
      <c r="G137" s="26"/>
      <c r="H137" s="26"/>
    </row>
    <row r="138" spans="1:8" s="1" customFormat="1" ht="28.5" customHeight="1" x14ac:dyDescent="0.3">
      <c r="A138" s="51" t="s">
        <v>119</v>
      </c>
      <c r="B138" s="29" t="s">
        <v>120</v>
      </c>
      <c r="C138" s="20" t="s">
        <v>59</v>
      </c>
      <c r="D138" s="26"/>
      <c r="E138" s="26">
        <f>D138*E139*E137/10000</f>
        <v>0</v>
      </c>
      <c r="F138" s="26">
        <f>E138*F139*F137/10000</f>
        <v>0</v>
      </c>
      <c r="G138" s="26">
        <f>F138*G139*G137/10000</f>
        <v>0</v>
      </c>
      <c r="H138" s="26">
        <f>G138*H139*H137/10000</f>
        <v>0</v>
      </c>
    </row>
    <row r="139" spans="1:8" s="1" customFormat="1" ht="26.25" customHeight="1" x14ac:dyDescent="0.3">
      <c r="A139" s="51"/>
      <c r="B139" s="29" t="s">
        <v>121</v>
      </c>
      <c r="C139" s="20" t="s">
        <v>57</v>
      </c>
      <c r="D139" s="26"/>
      <c r="E139" s="26"/>
      <c r="F139" s="26"/>
      <c r="G139" s="26"/>
      <c r="H139" s="26"/>
    </row>
    <row r="140" spans="1:8" s="1" customFormat="1" ht="26.25" customHeight="1" x14ac:dyDescent="0.3">
      <c r="A140" s="51" t="s">
        <v>122</v>
      </c>
      <c r="B140" s="29" t="s">
        <v>123</v>
      </c>
      <c r="C140" s="20" t="s">
        <v>59</v>
      </c>
      <c r="D140" s="26"/>
      <c r="E140" s="26">
        <f>D140*E141*E137/10000</f>
        <v>0</v>
      </c>
      <c r="F140" s="26">
        <f>E140*F141*F137/10000</f>
        <v>0</v>
      </c>
      <c r="G140" s="26">
        <f>F140*G141*G137/10000</f>
        <v>0</v>
      </c>
      <c r="H140" s="26">
        <f>G140*H141*H137/10000</f>
        <v>0</v>
      </c>
    </row>
    <row r="141" spans="1:8" s="1" customFormat="1" ht="26.25" customHeight="1" x14ac:dyDescent="0.3">
      <c r="A141" s="51"/>
      <c r="B141" s="29" t="s">
        <v>121</v>
      </c>
      <c r="C141" s="20" t="s">
        <v>55</v>
      </c>
      <c r="D141" s="26"/>
      <c r="E141" s="26"/>
      <c r="F141" s="26"/>
      <c r="G141" s="26"/>
      <c r="H141" s="26"/>
    </row>
    <row r="142" spans="1:8" s="1" customFormat="1" ht="42" customHeight="1" x14ac:dyDescent="0.3">
      <c r="A142" s="51" t="s">
        <v>124</v>
      </c>
      <c r="B142" s="29" t="s">
        <v>125</v>
      </c>
      <c r="C142" s="20" t="s">
        <v>59</v>
      </c>
      <c r="D142" s="26"/>
      <c r="E142" s="26">
        <f>D142*E143*E137/10000</f>
        <v>0</v>
      </c>
      <c r="F142" s="26">
        <f>E142*F143*F137/10000</f>
        <v>0</v>
      </c>
      <c r="G142" s="26">
        <f>F142*G143*G137/10000</f>
        <v>0</v>
      </c>
      <c r="H142" s="26">
        <f>G142*H143*H137/10000</f>
        <v>0</v>
      </c>
    </row>
    <row r="143" spans="1:8" s="1" customFormat="1" ht="26.25" customHeight="1" x14ac:dyDescent="0.3">
      <c r="A143" s="51"/>
      <c r="B143" s="29" t="s">
        <v>121</v>
      </c>
      <c r="C143" s="20" t="s">
        <v>57</v>
      </c>
      <c r="D143" s="26"/>
      <c r="E143" s="26"/>
      <c r="F143" s="26"/>
      <c r="G143" s="26"/>
      <c r="H143" s="26"/>
    </row>
    <row r="144" spans="1:8" ht="39.75" customHeight="1" x14ac:dyDescent="0.3">
      <c r="A144" s="56" t="s">
        <v>14</v>
      </c>
      <c r="B144" s="8" t="s">
        <v>126</v>
      </c>
      <c r="C144" s="9" t="s">
        <v>59</v>
      </c>
      <c r="D144" s="26">
        <f>D147+D149+D151</f>
        <v>0</v>
      </c>
      <c r="E144" s="26">
        <f>E147+E149+E151</f>
        <v>0</v>
      </c>
      <c r="F144" s="26">
        <f>F147+F149+F151</f>
        <v>0</v>
      </c>
      <c r="G144" s="26">
        <f>G147+G149+G151</f>
        <v>0</v>
      </c>
      <c r="H144" s="26">
        <f>H147+H149+H151</f>
        <v>0</v>
      </c>
    </row>
    <row r="145" spans="1:8" ht="51.75" customHeight="1" x14ac:dyDescent="0.3">
      <c r="A145" s="56"/>
      <c r="B145" s="8" t="s">
        <v>63</v>
      </c>
      <c r="C145" s="9" t="s">
        <v>127</v>
      </c>
      <c r="D145" s="26"/>
      <c r="E145" s="26" t="e">
        <f>(D147*E148+D149*E150+D151*E152)/D144</f>
        <v>#DIV/0!</v>
      </c>
      <c r="F145" s="26" t="e">
        <f>(E147*F148+E149*F150+E151*F152)/E144</f>
        <v>#DIV/0!</v>
      </c>
      <c r="G145" s="26" t="e">
        <f>(F147*G148+F149*G150+F151*G152)/F144</f>
        <v>#DIV/0!</v>
      </c>
      <c r="H145" s="26" t="e">
        <f>(G147*H148+G149*H150+G151*H152)/G144</f>
        <v>#DIV/0!</v>
      </c>
    </row>
    <row r="146" spans="1:8" ht="26.4" x14ac:dyDescent="0.3">
      <c r="A146" s="56"/>
      <c r="B146" s="8" t="s">
        <v>61</v>
      </c>
      <c r="C146" s="9" t="s">
        <v>57</v>
      </c>
      <c r="D146" s="12"/>
      <c r="E146" s="26"/>
      <c r="F146" s="26"/>
      <c r="G146" s="26"/>
      <c r="H146" s="26"/>
    </row>
    <row r="147" spans="1:8" s="1" customFormat="1" ht="24.75" customHeight="1" x14ac:dyDescent="0.3">
      <c r="A147" s="51" t="s">
        <v>128</v>
      </c>
      <c r="B147" s="29" t="s">
        <v>120</v>
      </c>
      <c r="C147" s="9" t="s">
        <v>59</v>
      </c>
      <c r="D147" s="12"/>
      <c r="E147" s="26">
        <f>D147*E148*E146/10000</f>
        <v>0</v>
      </c>
      <c r="F147" s="26">
        <f>E147*F148*F146/10000</f>
        <v>0</v>
      </c>
      <c r="G147" s="26">
        <f>F147*G148*G146/10000</f>
        <v>0</v>
      </c>
      <c r="H147" s="26">
        <f>G147*H148*H146/10000</f>
        <v>0</v>
      </c>
    </row>
    <row r="148" spans="1:8" s="1" customFormat="1" ht="26.4" x14ac:dyDescent="0.3">
      <c r="A148" s="51"/>
      <c r="B148" s="29" t="s">
        <v>121</v>
      </c>
      <c r="C148" s="9" t="s">
        <v>57</v>
      </c>
      <c r="D148" s="26"/>
      <c r="E148" s="26"/>
      <c r="F148" s="26"/>
      <c r="G148" s="26"/>
      <c r="H148" s="26"/>
    </row>
    <row r="149" spans="1:8" s="1" customFormat="1" ht="26.25" customHeight="1" x14ac:dyDescent="0.3">
      <c r="A149" s="51" t="s">
        <v>129</v>
      </c>
      <c r="B149" s="29" t="s">
        <v>123</v>
      </c>
      <c r="C149" s="9" t="s">
        <v>59</v>
      </c>
      <c r="D149" s="12"/>
      <c r="E149" s="26">
        <f>D149*E150*E146/10000</f>
        <v>0</v>
      </c>
      <c r="F149" s="26">
        <f>E149*F150*F146/10000</f>
        <v>0</v>
      </c>
      <c r="G149" s="26">
        <f>F149*G150*G146/10000</f>
        <v>0</v>
      </c>
      <c r="H149" s="26">
        <f>G149*H150*H146/10000</f>
        <v>0</v>
      </c>
    </row>
    <row r="150" spans="1:8" s="1" customFormat="1" ht="51" customHeight="1" x14ac:dyDescent="0.3">
      <c r="A150" s="51"/>
      <c r="B150" s="29" t="s">
        <v>121</v>
      </c>
      <c r="C150" s="9" t="s">
        <v>55</v>
      </c>
      <c r="D150" s="26"/>
      <c r="E150" s="26"/>
      <c r="F150" s="26"/>
      <c r="G150" s="26"/>
      <c r="H150" s="26"/>
    </row>
    <row r="151" spans="1:8" s="1" customFormat="1" ht="41.25" customHeight="1" x14ac:dyDescent="0.3">
      <c r="A151" s="51" t="s">
        <v>130</v>
      </c>
      <c r="B151" s="29" t="s">
        <v>125</v>
      </c>
      <c r="C151" s="9" t="s">
        <v>59</v>
      </c>
      <c r="D151" s="12"/>
      <c r="E151" s="26">
        <f>D151*E152*E146/10000</f>
        <v>0</v>
      </c>
      <c r="F151" s="26">
        <f>E151*F152*F146/10000</f>
        <v>0</v>
      </c>
      <c r="G151" s="26">
        <f>F151*G152*G146/10000</f>
        <v>0</v>
      </c>
      <c r="H151" s="26">
        <f>G151*H152*H146/10000</f>
        <v>0</v>
      </c>
    </row>
    <row r="152" spans="1:8" s="1" customFormat="1" ht="26.4" x14ac:dyDescent="0.3">
      <c r="A152" s="51"/>
      <c r="B152" s="29" t="s">
        <v>121</v>
      </c>
      <c r="C152" s="9" t="s">
        <v>57</v>
      </c>
      <c r="D152" s="26"/>
      <c r="E152" s="26"/>
      <c r="F152" s="26"/>
      <c r="G152" s="26"/>
      <c r="H152" s="26"/>
    </row>
    <row r="153" spans="1:8" ht="43.5" customHeight="1" x14ac:dyDescent="0.35">
      <c r="A153" s="53"/>
      <c r="B153" s="53"/>
      <c r="C153" s="53"/>
      <c r="D153" s="53"/>
      <c r="E153" s="53"/>
      <c r="F153" s="53"/>
      <c r="G153" s="53"/>
      <c r="H153" s="53"/>
    </row>
    <row r="154" spans="1:8" ht="27" customHeight="1" x14ac:dyDescent="0.3">
      <c r="A154" s="47" t="s">
        <v>0</v>
      </c>
      <c r="B154" s="47" t="s">
        <v>1</v>
      </c>
      <c r="C154" s="47" t="s">
        <v>2</v>
      </c>
      <c r="D154" s="5" t="s">
        <v>3</v>
      </c>
      <c r="E154" s="5" t="s">
        <v>4</v>
      </c>
      <c r="F154" s="47" t="s">
        <v>5</v>
      </c>
      <c r="G154" s="47"/>
      <c r="H154" s="47"/>
    </row>
    <row r="155" spans="1:8" x14ac:dyDescent="0.3">
      <c r="A155" s="47"/>
      <c r="B155" s="47"/>
      <c r="C155" s="47"/>
      <c r="D155" s="6">
        <v>2019</v>
      </c>
      <c r="E155" s="5">
        <v>2020</v>
      </c>
      <c r="F155" s="6">
        <v>2021</v>
      </c>
      <c r="G155" s="6">
        <v>2022</v>
      </c>
      <c r="H155" s="6">
        <v>2023</v>
      </c>
    </row>
    <row r="156" spans="1:8" x14ac:dyDescent="0.3">
      <c r="A156" s="16" t="s">
        <v>132</v>
      </c>
      <c r="B156" s="47" t="s">
        <v>133</v>
      </c>
      <c r="C156" s="47"/>
      <c r="D156" s="47"/>
      <c r="E156" s="47"/>
      <c r="F156" s="47"/>
      <c r="G156" s="47"/>
      <c r="H156" s="47"/>
    </row>
    <row r="157" spans="1:8" ht="33.75" customHeight="1" x14ac:dyDescent="0.3">
      <c r="A157" s="56">
        <v>1</v>
      </c>
      <c r="B157" s="8" t="s">
        <v>134</v>
      </c>
      <c r="C157" s="8" t="s">
        <v>59</v>
      </c>
      <c r="D157" s="15">
        <v>3763.5</v>
      </c>
      <c r="E157" s="12">
        <v>3424.1</v>
      </c>
      <c r="F157" s="12">
        <v>4365.3999999999996</v>
      </c>
      <c r="G157" s="12">
        <v>4925.3</v>
      </c>
      <c r="H157" s="12">
        <v>5485.2</v>
      </c>
    </row>
    <row r="158" spans="1:8" ht="32.25" customHeight="1" x14ac:dyDescent="0.3">
      <c r="A158" s="56"/>
      <c r="B158" s="8" t="s">
        <v>135</v>
      </c>
      <c r="C158" s="8" t="s">
        <v>136</v>
      </c>
      <c r="D158" s="15">
        <v>123.9</v>
      </c>
      <c r="E158" s="15">
        <v>131.80000000000001</v>
      </c>
      <c r="F158" s="15">
        <v>138.5</v>
      </c>
      <c r="G158" s="15">
        <v>141.19999999999999</v>
      </c>
      <c r="H158" s="15">
        <v>142.19999999999999</v>
      </c>
    </row>
    <row r="159" spans="1:8" ht="30" customHeight="1" x14ac:dyDescent="0.3">
      <c r="A159" s="56"/>
      <c r="B159" s="8" t="s">
        <v>61</v>
      </c>
      <c r="C159" s="8" t="s">
        <v>57</v>
      </c>
      <c r="D159" s="15">
        <v>101.4</v>
      </c>
      <c r="E159" s="15">
        <v>101</v>
      </c>
      <c r="F159" s="15">
        <v>101.6</v>
      </c>
      <c r="G159" s="15">
        <v>102.3</v>
      </c>
      <c r="H159" s="15">
        <v>103.1</v>
      </c>
    </row>
    <row r="160" spans="1:8" ht="41.25" customHeight="1" x14ac:dyDescent="0.3">
      <c r="A160" s="56">
        <v>2</v>
      </c>
      <c r="B160" s="8" t="s">
        <v>137</v>
      </c>
      <c r="C160" s="8" t="s">
        <v>59</v>
      </c>
      <c r="D160" s="15">
        <v>0</v>
      </c>
      <c r="E160" s="12">
        <f>D160*E161*E162/10000</f>
        <v>0</v>
      </c>
      <c r="F160" s="12">
        <f>E160*F161*F162/10000</f>
        <v>0</v>
      </c>
      <c r="G160" s="12">
        <f>F160*G161*G162/10000</f>
        <v>0</v>
      </c>
      <c r="H160" s="12">
        <f>G160*H161*H162/10000</f>
        <v>0</v>
      </c>
    </row>
    <row r="161" spans="1:8" ht="33" customHeight="1" x14ac:dyDescent="0.3">
      <c r="A161" s="56"/>
      <c r="B161" s="8" t="s">
        <v>138</v>
      </c>
      <c r="C161" s="8" t="s">
        <v>136</v>
      </c>
      <c r="D161" s="15"/>
      <c r="E161" s="15"/>
      <c r="F161" s="15"/>
      <c r="G161" s="15"/>
      <c r="H161" s="15"/>
    </row>
    <row r="162" spans="1:8" ht="37.5" customHeight="1" x14ac:dyDescent="0.3">
      <c r="A162" s="56"/>
      <c r="B162" s="8" t="s">
        <v>61</v>
      </c>
      <c r="C162" s="8" t="s">
        <v>57</v>
      </c>
      <c r="D162" s="15"/>
      <c r="E162" s="15"/>
      <c r="F162" s="15"/>
      <c r="G162" s="15"/>
      <c r="H162" s="15"/>
    </row>
    <row r="163" spans="1:8" ht="26.4" x14ac:dyDescent="0.3">
      <c r="A163" s="48" t="s">
        <v>32</v>
      </c>
      <c r="B163" s="20" t="s">
        <v>139</v>
      </c>
      <c r="C163" s="20" t="s">
        <v>59</v>
      </c>
      <c r="D163" s="26">
        <v>0</v>
      </c>
      <c r="E163" s="12">
        <f>D163*E164*E165/10000</f>
        <v>0</v>
      </c>
      <c r="F163" s="12">
        <f>E163*F164*F165/10000</f>
        <v>0</v>
      </c>
      <c r="G163" s="12">
        <f>F163*G164*G165/10000</f>
        <v>0</v>
      </c>
      <c r="H163" s="12">
        <f>G163*H164*H165/10000</f>
        <v>0</v>
      </c>
    </row>
    <row r="164" spans="1:8" ht="26.4" x14ac:dyDescent="0.3">
      <c r="A164" s="48"/>
      <c r="B164" s="20" t="s">
        <v>140</v>
      </c>
      <c r="C164" s="20" t="s">
        <v>136</v>
      </c>
      <c r="D164" s="15"/>
      <c r="E164" s="15"/>
      <c r="F164" s="15"/>
      <c r="G164" s="15"/>
      <c r="H164" s="15"/>
    </row>
    <row r="165" spans="1:8" ht="27.75" customHeight="1" x14ac:dyDescent="0.3">
      <c r="A165" s="48"/>
      <c r="B165" s="20" t="s">
        <v>61</v>
      </c>
      <c r="C165" s="20" t="s">
        <v>57</v>
      </c>
      <c r="D165" s="15"/>
      <c r="E165" s="15"/>
      <c r="F165" s="15"/>
      <c r="G165" s="15"/>
      <c r="H165" s="15"/>
    </row>
    <row r="166" spans="1:8" ht="42.75" customHeight="1" x14ac:dyDescent="0.35">
      <c r="A166" s="57"/>
      <c r="B166" s="57"/>
      <c r="C166" s="57"/>
      <c r="D166" s="57"/>
      <c r="E166" s="57"/>
      <c r="F166" s="57"/>
      <c r="G166" s="57"/>
      <c r="H166" s="57"/>
    </row>
    <row r="167" spans="1:8" ht="24.75" customHeight="1" x14ac:dyDescent="0.3">
      <c r="A167" s="47" t="s">
        <v>0</v>
      </c>
      <c r="B167" s="47" t="s">
        <v>1</v>
      </c>
      <c r="C167" s="47" t="s">
        <v>2</v>
      </c>
      <c r="D167" s="5" t="s">
        <v>3</v>
      </c>
      <c r="E167" s="5" t="s">
        <v>4</v>
      </c>
      <c r="F167" s="47" t="s">
        <v>5</v>
      </c>
      <c r="G167" s="47"/>
      <c r="H167" s="47"/>
    </row>
    <row r="168" spans="1:8" x14ac:dyDescent="0.3">
      <c r="A168" s="47"/>
      <c r="B168" s="47"/>
      <c r="C168" s="47"/>
      <c r="D168" s="6">
        <v>2019</v>
      </c>
      <c r="E168" s="5">
        <v>2020</v>
      </c>
      <c r="F168" s="6">
        <v>2021</v>
      </c>
      <c r="G168" s="6">
        <v>2022</v>
      </c>
      <c r="H168" s="6">
        <v>2023</v>
      </c>
    </row>
    <row r="169" spans="1:8" x14ac:dyDescent="0.3">
      <c r="A169" s="30" t="s">
        <v>141</v>
      </c>
      <c r="B169" s="61" t="s">
        <v>142</v>
      </c>
      <c r="C169" s="61"/>
      <c r="D169" s="61"/>
      <c r="E169" s="61"/>
      <c r="F169" s="61"/>
      <c r="G169" s="61"/>
      <c r="H169" s="61"/>
    </row>
    <row r="170" spans="1:8" ht="41.25" customHeight="1" x14ac:dyDescent="0.3">
      <c r="A170" s="48">
        <v>1</v>
      </c>
      <c r="B170" s="20" t="s">
        <v>143</v>
      </c>
      <c r="C170" s="20" t="s">
        <v>59</v>
      </c>
      <c r="D170" s="26">
        <v>1354.9</v>
      </c>
      <c r="E170" s="26">
        <v>1384.2</v>
      </c>
      <c r="F170" s="26">
        <v>1432.1</v>
      </c>
      <c r="G170" s="26">
        <v>1526.4</v>
      </c>
      <c r="H170" s="26">
        <v>1568.3</v>
      </c>
    </row>
    <row r="171" spans="1:8" ht="51.75" customHeight="1" x14ac:dyDescent="0.3">
      <c r="A171" s="48"/>
      <c r="B171" s="20" t="s">
        <v>144</v>
      </c>
      <c r="C171" s="20" t="s">
        <v>55</v>
      </c>
      <c r="D171" s="26">
        <v>94.9</v>
      </c>
      <c r="E171" s="26">
        <v>95.3</v>
      </c>
      <c r="F171" s="26">
        <v>95.7</v>
      </c>
      <c r="G171" s="26">
        <v>100.2</v>
      </c>
      <c r="H171" s="26">
        <v>100.7</v>
      </c>
    </row>
    <row r="172" spans="1:8" ht="26.4" x14ac:dyDescent="0.3">
      <c r="A172" s="48"/>
      <c r="B172" s="20" t="s">
        <v>61</v>
      </c>
      <c r="C172" s="20" t="s">
        <v>57</v>
      </c>
      <c r="D172" s="26">
        <v>113.5</v>
      </c>
      <c r="E172" s="26">
        <v>113.8</v>
      </c>
      <c r="F172" s="26">
        <v>114.1</v>
      </c>
      <c r="G172" s="26">
        <v>114.3</v>
      </c>
      <c r="H172" s="26">
        <v>114.7</v>
      </c>
    </row>
    <row r="173" spans="1:8" ht="26.25" customHeight="1" x14ac:dyDescent="0.3">
      <c r="A173" s="23" t="s">
        <v>145</v>
      </c>
      <c r="B173" s="20" t="s">
        <v>146</v>
      </c>
      <c r="C173" s="20" t="s">
        <v>59</v>
      </c>
      <c r="D173" s="26"/>
      <c r="E173" s="26"/>
      <c r="F173" s="26"/>
      <c r="G173" s="26"/>
      <c r="H173" s="26"/>
    </row>
    <row r="174" spans="1:8" ht="26.4" x14ac:dyDescent="0.3">
      <c r="A174" s="23" t="s">
        <v>147</v>
      </c>
      <c r="B174" s="20" t="s">
        <v>148</v>
      </c>
      <c r="C174" s="20" t="s">
        <v>59</v>
      </c>
      <c r="D174" s="26"/>
      <c r="E174" s="26"/>
      <c r="F174" s="26"/>
      <c r="G174" s="26"/>
      <c r="H174" s="26"/>
    </row>
    <row r="175" spans="1:8" ht="26.4" x14ac:dyDescent="0.3">
      <c r="A175" s="23" t="s">
        <v>149</v>
      </c>
      <c r="B175" s="20" t="s">
        <v>150</v>
      </c>
      <c r="C175" s="20" t="s">
        <v>59</v>
      </c>
      <c r="D175" s="26"/>
      <c r="E175" s="26"/>
      <c r="F175" s="26"/>
      <c r="G175" s="26"/>
      <c r="H175" s="26"/>
    </row>
    <row r="176" spans="1:8" ht="27" customHeight="1" x14ac:dyDescent="0.3">
      <c r="A176" s="23" t="s">
        <v>151</v>
      </c>
      <c r="B176" s="20" t="s">
        <v>152</v>
      </c>
      <c r="C176" s="20" t="s">
        <v>59</v>
      </c>
      <c r="D176" s="26"/>
      <c r="E176" s="26"/>
      <c r="F176" s="26"/>
      <c r="G176" s="26"/>
      <c r="H176" s="26"/>
    </row>
    <row r="177" spans="1:8" ht="27.75" customHeight="1" x14ac:dyDescent="0.3">
      <c r="A177" s="23" t="s">
        <v>153</v>
      </c>
      <c r="B177" s="20" t="s">
        <v>154</v>
      </c>
      <c r="C177" s="20" t="s">
        <v>59</v>
      </c>
      <c r="D177" s="26"/>
      <c r="E177" s="26"/>
      <c r="F177" s="26"/>
      <c r="G177" s="26"/>
      <c r="H177" s="26"/>
    </row>
    <row r="178" spans="1:8" ht="42.75" customHeight="1" x14ac:dyDescent="0.3">
      <c r="A178" s="23" t="s">
        <v>155</v>
      </c>
      <c r="B178" s="20" t="s">
        <v>156</v>
      </c>
      <c r="C178" s="20" t="s">
        <v>59</v>
      </c>
      <c r="D178" s="26"/>
      <c r="E178" s="26"/>
      <c r="F178" s="26"/>
      <c r="G178" s="26"/>
      <c r="H178" s="26"/>
    </row>
    <row r="179" spans="1:8" ht="27" customHeight="1" x14ac:dyDescent="0.3">
      <c r="A179" s="23" t="s">
        <v>157</v>
      </c>
      <c r="B179" s="20" t="s">
        <v>158</v>
      </c>
      <c r="C179" s="20" t="s">
        <v>59</v>
      </c>
      <c r="D179" s="26"/>
      <c r="E179" s="26"/>
      <c r="F179" s="26"/>
      <c r="G179" s="26"/>
      <c r="H179" s="26"/>
    </row>
    <row r="180" spans="1:8" ht="27" customHeight="1" x14ac:dyDescent="0.3">
      <c r="A180" s="23" t="s">
        <v>131</v>
      </c>
      <c r="B180" s="20" t="s">
        <v>159</v>
      </c>
      <c r="C180" s="20" t="s">
        <v>59</v>
      </c>
      <c r="D180" s="26"/>
      <c r="E180" s="26"/>
      <c r="F180" s="26"/>
      <c r="G180" s="26"/>
      <c r="H180" s="26"/>
    </row>
    <row r="181" spans="1:8" ht="31.5" customHeight="1" x14ac:dyDescent="0.3">
      <c r="A181" s="14" t="s">
        <v>32</v>
      </c>
      <c r="B181" s="8" t="s">
        <v>160</v>
      </c>
      <c r="C181" s="8" t="s">
        <v>59</v>
      </c>
      <c r="D181" s="12">
        <f t="shared" ref="D181" si="10">D170</f>
        <v>1354.9</v>
      </c>
      <c r="E181" s="12">
        <v>1384.2</v>
      </c>
      <c r="F181" s="12">
        <v>1432.1</v>
      </c>
      <c r="G181" s="12">
        <v>1526.4</v>
      </c>
      <c r="H181" s="12">
        <v>1568.3</v>
      </c>
    </row>
    <row r="182" spans="1:8" ht="27" customHeight="1" x14ac:dyDescent="0.3">
      <c r="A182" s="14" t="s">
        <v>65</v>
      </c>
      <c r="B182" s="8" t="s">
        <v>161</v>
      </c>
      <c r="C182" s="8" t="s">
        <v>59</v>
      </c>
      <c r="D182" s="12">
        <v>852.6</v>
      </c>
      <c r="E182" s="12">
        <v>897.3</v>
      </c>
      <c r="F182" s="12">
        <v>932.4</v>
      </c>
      <c r="G182" s="12">
        <v>1028.5999999999999</v>
      </c>
      <c r="H182" s="12">
        <v>1061.5</v>
      </c>
    </row>
    <row r="183" spans="1:8" ht="15.75" customHeight="1" x14ac:dyDescent="0.3">
      <c r="A183" s="14" t="s">
        <v>67</v>
      </c>
      <c r="B183" s="8" t="s">
        <v>162</v>
      </c>
      <c r="C183" s="8"/>
      <c r="D183" s="12">
        <f>D181-D182</f>
        <v>502.30000000000007</v>
      </c>
      <c r="E183" s="12">
        <f>E181-E182</f>
        <v>486.90000000000009</v>
      </c>
      <c r="F183" s="12">
        <f>F181-F182</f>
        <v>499.69999999999993</v>
      </c>
      <c r="G183" s="12">
        <f>G181-G182</f>
        <v>497.80000000000018</v>
      </c>
      <c r="H183" s="12">
        <f>H181-H182</f>
        <v>506.79999999999995</v>
      </c>
    </row>
    <row r="184" spans="1:8" ht="24.75" customHeight="1" x14ac:dyDescent="0.3">
      <c r="A184" s="56" t="s">
        <v>163</v>
      </c>
      <c r="B184" s="31" t="s">
        <v>164</v>
      </c>
      <c r="C184" s="8" t="s">
        <v>59</v>
      </c>
      <c r="D184" s="12"/>
      <c r="E184" s="12"/>
      <c r="F184" s="12"/>
      <c r="G184" s="12"/>
      <c r="H184" s="12"/>
    </row>
    <row r="185" spans="1:8" ht="24.75" customHeight="1" x14ac:dyDescent="0.3">
      <c r="A185" s="56"/>
      <c r="B185" s="31" t="s">
        <v>165</v>
      </c>
      <c r="C185" s="8" t="s">
        <v>59</v>
      </c>
      <c r="D185" s="12"/>
      <c r="E185" s="12"/>
      <c r="F185" s="12"/>
      <c r="G185" s="12"/>
      <c r="H185" s="12"/>
    </row>
    <row r="186" spans="1:8" ht="31.5" customHeight="1" x14ac:dyDescent="0.3">
      <c r="A186" s="14" t="s">
        <v>166</v>
      </c>
      <c r="B186" s="31" t="s">
        <v>167</v>
      </c>
      <c r="C186" s="8" t="s">
        <v>59</v>
      </c>
      <c r="D186" s="12">
        <v>32.700000000000003</v>
      </c>
      <c r="E186" s="12">
        <v>36.799999999999997</v>
      </c>
      <c r="F186" s="12">
        <v>40.299999999999997</v>
      </c>
      <c r="G186" s="12">
        <v>44.5</v>
      </c>
      <c r="H186" s="12">
        <v>46.3</v>
      </c>
    </row>
    <row r="187" spans="1:8" ht="31.5" customHeight="1" x14ac:dyDescent="0.3">
      <c r="A187" s="14" t="s">
        <v>168</v>
      </c>
      <c r="B187" s="32" t="s">
        <v>169</v>
      </c>
      <c r="C187" s="8" t="s">
        <v>59</v>
      </c>
      <c r="D187" s="12">
        <v>9.3000000000000007</v>
      </c>
      <c r="E187" s="12">
        <v>10</v>
      </c>
      <c r="F187" s="12">
        <v>10.9</v>
      </c>
      <c r="G187" s="12">
        <v>11.8</v>
      </c>
      <c r="H187" s="12">
        <v>12.5</v>
      </c>
    </row>
    <row r="188" spans="1:8" ht="31.5" customHeight="1" x14ac:dyDescent="0.3">
      <c r="A188" s="14" t="s">
        <v>170</v>
      </c>
      <c r="B188" s="32" t="s">
        <v>171</v>
      </c>
      <c r="C188" s="8" t="s">
        <v>59</v>
      </c>
      <c r="D188" s="12">
        <v>23.4</v>
      </c>
      <c r="E188" s="12">
        <v>26</v>
      </c>
      <c r="F188" s="12">
        <v>28.7</v>
      </c>
      <c r="G188" s="12">
        <v>30.2</v>
      </c>
      <c r="H188" s="12">
        <v>31.8</v>
      </c>
    </row>
    <row r="189" spans="1:8" ht="40.5" customHeight="1" x14ac:dyDescent="0.3">
      <c r="A189" s="14" t="s">
        <v>172</v>
      </c>
      <c r="B189" s="32" t="s">
        <v>173</v>
      </c>
      <c r="C189" s="8" t="s">
        <v>59</v>
      </c>
      <c r="D189" s="12"/>
      <c r="E189" s="12"/>
      <c r="F189" s="12"/>
      <c r="G189" s="12"/>
      <c r="H189" s="12"/>
    </row>
    <row r="190" spans="1:8" ht="25.5" customHeight="1" x14ac:dyDescent="0.3">
      <c r="A190" s="14" t="s">
        <v>174</v>
      </c>
      <c r="B190" s="31" t="s">
        <v>175</v>
      </c>
      <c r="C190" s="8" t="s">
        <v>59</v>
      </c>
      <c r="D190" s="12"/>
      <c r="E190" s="12"/>
      <c r="F190" s="12"/>
      <c r="G190" s="12"/>
      <c r="H190" s="12"/>
    </row>
    <row r="191" spans="1:8" ht="26.25" customHeight="1" x14ac:dyDescent="0.3">
      <c r="A191" s="14" t="s">
        <v>176</v>
      </c>
      <c r="B191" s="31" t="s">
        <v>177</v>
      </c>
      <c r="C191" s="8" t="s">
        <v>59</v>
      </c>
      <c r="D191" s="12">
        <f>D183-D184-D185-D186-D190</f>
        <v>469.60000000000008</v>
      </c>
      <c r="E191" s="12">
        <f>E183-E184-E185-E186-E190</f>
        <v>450.10000000000008</v>
      </c>
      <c r="F191" s="12">
        <f>F183-F184-F185-F186-F190</f>
        <v>459.39999999999992</v>
      </c>
      <c r="G191" s="12">
        <f>G183-G184-G185-G186-G190</f>
        <v>453.30000000000018</v>
      </c>
      <c r="H191" s="12">
        <f>H183-H184-H185-H186-H190</f>
        <v>460.49999999999994</v>
      </c>
    </row>
    <row r="192" spans="1:8" ht="40.5" customHeight="1" x14ac:dyDescent="0.35">
      <c r="A192" s="53"/>
      <c r="B192" s="53"/>
      <c r="C192" s="53"/>
      <c r="D192" s="53"/>
      <c r="E192" s="53"/>
      <c r="F192" s="53"/>
      <c r="G192" s="53"/>
      <c r="H192" s="53"/>
    </row>
    <row r="193" spans="1:10" ht="27.75" customHeight="1" x14ac:dyDescent="0.3">
      <c r="A193" s="47" t="s">
        <v>0</v>
      </c>
      <c r="B193" s="47" t="s">
        <v>1</v>
      </c>
      <c r="C193" s="47" t="s">
        <v>2</v>
      </c>
      <c r="D193" s="5" t="s">
        <v>3</v>
      </c>
      <c r="E193" s="5" t="s">
        <v>4</v>
      </c>
      <c r="F193" s="47" t="s">
        <v>5</v>
      </c>
      <c r="G193" s="47"/>
      <c r="H193" s="47"/>
    </row>
    <row r="194" spans="1:10" x14ac:dyDescent="0.3">
      <c r="A194" s="47"/>
      <c r="B194" s="47"/>
      <c r="C194" s="47"/>
      <c r="D194" s="6">
        <v>2019</v>
      </c>
      <c r="E194" s="5">
        <v>2020</v>
      </c>
      <c r="F194" s="6">
        <v>2021</v>
      </c>
      <c r="G194" s="6">
        <v>2022</v>
      </c>
      <c r="H194" s="6">
        <v>2023</v>
      </c>
    </row>
    <row r="195" spans="1:10" ht="18.75" customHeight="1" x14ac:dyDescent="0.3">
      <c r="A195" s="16" t="s">
        <v>178</v>
      </c>
      <c r="B195" s="47" t="s">
        <v>179</v>
      </c>
      <c r="C195" s="47"/>
      <c r="D195" s="47"/>
      <c r="E195" s="47"/>
      <c r="F195" s="47"/>
      <c r="G195" s="47"/>
      <c r="H195" s="47"/>
    </row>
    <row r="196" spans="1:10" ht="40.5" customHeight="1" x14ac:dyDescent="0.3">
      <c r="A196" s="54">
        <v>1</v>
      </c>
      <c r="B196" s="33" t="s">
        <v>180</v>
      </c>
      <c r="C196" s="33" t="s">
        <v>59</v>
      </c>
      <c r="D196" s="34"/>
      <c r="E196" s="12">
        <f t="shared" ref="E196:H196" si="11">D196*E197*E198/10000</f>
        <v>0</v>
      </c>
      <c r="F196" s="12">
        <f t="shared" si="11"/>
        <v>0</v>
      </c>
      <c r="G196" s="12">
        <f t="shared" si="11"/>
        <v>0</v>
      </c>
      <c r="H196" s="12">
        <f t="shared" si="11"/>
        <v>0</v>
      </c>
    </row>
    <row r="197" spans="1:10" ht="52.5" customHeight="1" x14ac:dyDescent="0.3">
      <c r="A197" s="54"/>
      <c r="B197" s="33" t="s">
        <v>63</v>
      </c>
      <c r="C197" s="33" t="s">
        <v>55</v>
      </c>
      <c r="D197" s="34"/>
      <c r="E197" s="34"/>
      <c r="F197" s="34"/>
      <c r="G197" s="34"/>
      <c r="H197" s="34"/>
    </row>
    <row r="198" spans="1:10" ht="33" customHeight="1" x14ac:dyDescent="0.3">
      <c r="A198" s="54"/>
      <c r="B198" s="33" t="s">
        <v>61</v>
      </c>
      <c r="C198" s="33" t="s">
        <v>57</v>
      </c>
      <c r="D198" s="34"/>
      <c r="E198" s="34"/>
      <c r="F198" s="34"/>
      <c r="G198" s="34"/>
      <c r="H198" s="34"/>
    </row>
    <row r="199" spans="1:10" ht="30.75" customHeight="1" x14ac:dyDescent="0.3">
      <c r="A199" s="14">
        <v>2</v>
      </c>
      <c r="B199" s="8" t="s">
        <v>181</v>
      </c>
      <c r="C199" s="8" t="s">
        <v>182</v>
      </c>
      <c r="D199" s="35"/>
      <c r="E199" s="35"/>
      <c r="F199" s="35"/>
      <c r="G199" s="35"/>
      <c r="H199" s="35"/>
    </row>
    <row r="200" spans="1:10" ht="38.25" customHeight="1" x14ac:dyDescent="0.3">
      <c r="A200" s="14" t="s">
        <v>149</v>
      </c>
      <c r="B200" s="9" t="s">
        <v>183</v>
      </c>
      <c r="C200" s="8" t="s">
        <v>182</v>
      </c>
      <c r="D200" s="15"/>
      <c r="E200" s="15"/>
      <c r="F200" s="15"/>
      <c r="G200" s="15"/>
      <c r="H200" s="15"/>
      <c r="J200" s="1"/>
    </row>
    <row r="201" spans="1:10" ht="36.75" customHeight="1" x14ac:dyDescent="0.3">
      <c r="A201" s="14">
        <v>3</v>
      </c>
      <c r="B201" s="8" t="s">
        <v>184</v>
      </c>
      <c r="C201" s="8" t="s">
        <v>185</v>
      </c>
      <c r="D201" s="15"/>
      <c r="E201" s="15"/>
      <c r="F201" s="15"/>
      <c r="G201" s="15"/>
      <c r="H201" s="15"/>
    </row>
    <row r="202" spans="1:10" ht="39.75" customHeight="1" x14ac:dyDescent="0.35">
      <c r="A202" s="53"/>
      <c r="B202" s="53"/>
      <c r="C202" s="53"/>
      <c r="D202" s="53"/>
      <c r="E202" s="53"/>
      <c r="F202" s="53"/>
      <c r="G202" s="53"/>
      <c r="H202" s="53"/>
    </row>
    <row r="203" spans="1:10" ht="15.75" customHeight="1" x14ac:dyDescent="0.3">
      <c r="A203" s="47" t="s">
        <v>0</v>
      </c>
      <c r="B203" s="47" t="s">
        <v>1</v>
      </c>
      <c r="C203" s="47" t="s">
        <v>2</v>
      </c>
      <c r="D203" s="5" t="s">
        <v>3</v>
      </c>
      <c r="E203" s="5" t="s">
        <v>4</v>
      </c>
      <c r="F203" s="47" t="s">
        <v>5</v>
      </c>
      <c r="G203" s="47"/>
      <c r="H203" s="47"/>
    </row>
    <row r="204" spans="1:10" ht="27" customHeight="1" x14ac:dyDescent="0.3">
      <c r="A204" s="47"/>
      <c r="B204" s="47"/>
      <c r="C204" s="47"/>
      <c r="D204" s="6">
        <v>2019</v>
      </c>
      <c r="E204" s="5">
        <v>2020</v>
      </c>
      <c r="F204" s="6">
        <v>2021</v>
      </c>
      <c r="G204" s="6">
        <v>2022</v>
      </c>
      <c r="H204" s="6">
        <v>2023</v>
      </c>
    </row>
    <row r="205" spans="1:10" ht="18.75" customHeight="1" x14ac:dyDescent="0.3">
      <c r="A205" s="16" t="s">
        <v>186</v>
      </c>
      <c r="B205" s="47" t="s">
        <v>187</v>
      </c>
      <c r="C205" s="47"/>
      <c r="D205" s="47"/>
      <c r="E205" s="47"/>
      <c r="F205" s="47"/>
      <c r="G205" s="47"/>
      <c r="H205" s="47"/>
    </row>
    <row r="206" spans="1:10" ht="36" customHeight="1" x14ac:dyDescent="0.3">
      <c r="A206" s="14">
        <v>2</v>
      </c>
      <c r="B206" s="8" t="s">
        <v>188</v>
      </c>
      <c r="C206" s="8" t="s">
        <v>189</v>
      </c>
      <c r="D206" s="15">
        <v>44.2</v>
      </c>
      <c r="E206" s="15">
        <v>44.2</v>
      </c>
      <c r="F206" s="15">
        <v>44.2</v>
      </c>
      <c r="G206" s="15">
        <v>44.2</v>
      </c>
      <c r="H206" s="15">
        <v>44.2</v>
      </c>
    </row>
    <row r="207" spans="1:10" ht="43.8" customHeight="1" x14ac:dyDescent="0.3">
      <c r="A207" s="13" t="s">
        <v>32</v>
      </c>
      <c r="B207" s="9" t="s">
        <v>190</v>
      </c>
      <c r="C207" s="9" t="s">
        <v>189</v>
      </c>
      <c r="D207" s="12">
        <v>8.6999999999999993</v>
      </c>
      <c r="E207" s="12">
        <v>8.6999999999999993</v>
      </c>
      <c r="F207" s="12">
        <v>8.6999999999999993</v>
      </c>
      <c r="G207" s="12">
        <v>8.6999999999999993</v>
      </c>
      <c r="H207" s="12">
        <v>8.6999999999999993</v>
      </c>
    </row>
    <row r="208" spans="1:10" ht="44.25" customHeight="1" x14ac:dyDescent="0.3">
      <c r="A208" s="13" t="s">
        <v>34</v>
      </c>
      <c r="B208" s="9" t="s">
        <v>191</v>
      </c>
      <c r="C208" s="9" t="s">
        <v>192</v>
      </c>
      <c r="D208" s="12">
        <v>19.7</v>
      </c>
      <c r="E208" s="12">
        <f t="shared" ref="E208:H208" si="12">E207/E206*100</f>
        <v>19.683257918552034</v>
      </c>
      <c r="F208" s="12">
        <f t="shared" si="12"/>
        <v>19.683257918552034</v>
      </c>
      <c r="G208" s="12">
        <f t="shared" si="12"/>
        <v>19.683257918552034</v>
      </c>
      <c r="H208" s="12">
        <f t="shared" si="12"/>
        <v>19.683257918552034</v>
      </c>
    </row>
    <row r="209" spans="1:8" ht="43.5" customHeight="1" x14ac:dyDescent="0.35">
      <c r="A209" s="55"/>
      <c r="B209" s="55"/>
      <c r="C209" s="55"/>
      <c r="D209" s="55"/>
      <c r="E209" s="55"/>
      <c r="F209" s="55"/>
      <c r="G209" s="55"/>
      <c r="H209" s="55"/>
    </row>
    <row r="210" spans="1:8" ht="27" customHeight="1" x14ac:dyDescent="0.3">
      <c r="A210" s="47" t="s">
        <v>0</v>
      </c>
      <c r="B210" s="47" t="s">
        <v>1</v>
      </c>
      <c r="C210" s="47" t="s">
        <v>2</v>
      </c>
      <c r="D210" s="5" t="s">
        <v>3</v>
      </c>
      <c r="E210" s="5" t="s">
        <v>4</v>
      </c>
      <c r="F210" s="47" t="s">
        <v>5</v>
      </c>
      <c r="G210" s="47"/>
      <c r="H210" s="47"/>
    </row>
    <row r="211" spans="1:8" ht="13.5" customHeight="1" x14ac:dyDescent="0.3">
      <c r="A211" s="47"/>
      <c r="B211" s="47"/>
      <c r="C211" s="47"/>
      <c r="D211" s="6">
        <v>2019</v>
      </c>
      <c r="E211" s="5">
        <v>2020</v>
      </c>
      <c r="F211" s="6">
        <v>2021</v>
      </c>
      <c r="G211" s="6">
        <v>2022</v>
      </c>
      <c r="H211" s="6">
        <v>2023</v>
      </c>
    </row>
    <row r="212" spans="1:8" ht="15" customHeight="1" x14ac:dyDescent="0.3">
      <c r="A212" s="36" t="s">
        <v>193</v>
      </c>
      <c r="B212" s="62" t="s">
        <v>194</v>
      </c>
      <c r="C212" s="62"/>
      <c r="D212" s="62"/>
      <c r="E212" s="62"/>
      <c r="F212" s="62"/>
      <c r="G212" s="62"/>
      <c r="H212" s="62"/>
    </row>
    <row r="213" spans="1:8" ht="33.75" customHeight="1" x14ac:dyDescent="0.3">
      <c r="A213" s="13">
        <v>1</v>
      </c>
      <c r="B213" s="9" t="s">
        <v>195</v>
      </c>
      <c r="C213" s="9" t="s">
        <v>50</v>
      </c>
      <c r="D213" s="10">
        <v>41547.5</v>
      </c>
      <c r="E213" s="10">
        <v>98340.2</v>
      </c>
      <c r="F213" s="10">
        <v>42630.2</v>
      </c>
      <c r="G213" s="10">
        <v>42720.4</v>
      </c>
      <c r="H213" s="10">
        <v>43215.6</v>
      </c>
    </row>
    <row r="214" spans="1:8" ht="27" customHeight="1" x14ac:dyDescent="0.3">
      <c r="A214" s="14" t="s">
        <v>12</v>
      </c>
      <c r="B214" s="8" t="s">
        <v>196</v>
      </c>
      <c r="C214" s="37" t="s">
        <v>50</v>
      </c>
      <c r="D214" s="8">
        <v>34300</v>
      </c>
      <c r="E214" s="8">
        <v>34300</v>
      </c>
      <c r="F214" s="8">
        <v>34400</v>
      </c>
      <c r="G214" s="8">
        <v>34500</v>
      </c>
      <c r="H214" s="8">
        <v>35000</v>
      </c>
    </row>
    <row r="215" spans="1:8" ht="26.4" x14ac:dyDescent="0.3">
      <c r="A215" s="14" t="s">
        <v>122</v>
      </c>
      <c r="B215" s="8" t="s">
        <v>197</v>
      </c>
      <c r="C215" s="8" t="s">
        <v>50</v>
      </c>
      <c r="D215" s="8">
        <v>11.1</v>
      </c>
      <c r="E215" s="8">
        <v>12.9</v>
      </c>
      <c r="F215" s="8">
        <v>12.9</v>
      </c>
      <c r="G215" s="8">
        <v>12.9</v>
      </c>
      <c r="H215" s="8">
        <v>12.9</v>
      </c>
    </row>
    <row r="216" spans="1:8" ht="13.5" customHeight="1" x14ac:dyDescent="0.3">
      <c r="A216" s="14" t="s">
        <v>124</v>
      </c>
      <c r="B216" s="8" t="s">
        <v>198</v>
      </c>
      <c r="C216" s="8" t="s">
        <v>50</v>
      </c>
      <c r="D216" s="8"/>
      <c r="E216" s="8"/>
      <c r="F216" s="8"/>
      <c r="G216" s="8"/>
      <c r="H216" s="8"/>
    </row>
    <row r="217" spans="1:8" ht="26.4" x14ac:dyDescent="0.3">
      <c r="A217" s="14" t="s">
        <v>199</v>
      </c>
      <c r="B217" s="8" t="s">
        <v>200</v>
      </c>
      <c r="C217" s="8" t="s">
        <v>50</v>
      </c>
      <c r="D217" s="8"/>
      <c r="E217" s="8"/>
      <c r="F217" s="8"/>
      <c r="G217" s="8"/>
      <c r="H217" s="8"/>
    </row>
    <row r="218" spans="1:8" ht="26.4" x14ac:dyDescent="0.3">
      <c r="A218" s="14" t="s">
        <v>201</v>
      </c>
      <c r="B218" s="8" t="s">
        <v>202</v>
      </c>
      <c r="C218" s="8" t="s">
        <v>50</v>
      </c>
      <c r="D218" s="8"/>
      <c r="E218" s="8"/>
      <c r="F218" s="8"/>
      <c r="G218" s="8"/>
      <c r="H218" s="8"/>
    </row>
    <row r="219" spans="1:8" ht="26.4" x14ac:dyDescent="0.3">
      <c r="A219" s="14" t="s">
        <v>203</v>
      </c>
      <c r="B219" s="8" t="s">
        <v>204</v>
      </c>
      <c r="C219" s="8" t="s">
        <v>50</v>
      </c>
      <c r="D219" s="8"/>
      <c r="E219" s="8"/>
      <c r="F219" s="8"/>
      <c r="G219" s="8"/>
      <c r="H219" s="8"/>
    </row>
    <row r="220" spans="1:8" ht="15" customHeight="1" x14ac:dyDescent="0.3">
      <c r="A220" s="14" t="s">
        <v>205</v>
      </c>
      <c r="B220" s="8" t="s">
        <v>206</v>
      </c>
      <c r="C220" s="8" t="s">
        <v>50</v>
      </c>
      <c r="D220" s="8">
        <v>1.8</v>
      </c>
      <c r="E220" s="8">
        <v>2.2000000000000002</v>
      </c>
      <c r="F220" s="8">
        <v>2.2999999999999998</v>
      </c>
      <c r="G220" s="8">
        <v>2.4</v>
      </c>
      <c r="H220" s="8">
        <v>2.5</v>
      </c>
    </row>
    <row r="221" spans="1:8" ht="26.4" x14ac:dyDescent="0.3">
      <c r="A221" s="14" t="s">
        <v>207</v>
      </c>
      <c r="B221" s="8" t="s">
        <v>208</v>
      </c>
      <c r="C221" s="8" t="s">
        <v>50</v>
      </c>
      <c r="D221" s="68">
        <v>66</v>
      </c>
      <c r="E221" s="68">
        <v>67</v>
      </c>
      <c r="F221" s="68">
        <v>67</v>
      </c>
      <c r="G221" s="68">
        <v>68</v>
      </c>
      <c r="H221" s="68">
        <v>69</v>
      </c>
    </row>
    <row r="222" spans="1:8" ht="26.4" x14ac:dyDescent="0.3">
      <c r="A222" s="14" t="s">
        <v>209</v>
      </c>
      <c r="B222" s="8" t="s">
        <v>210</v>
      </c>
      <c r="C222" s="8" t="s">
        <v>50</v>
      </c>
      <c r="D222" s="8">
        <v>14400</v>
      </c>
      <c r="E222" s="8">
        <v>17713.8</v>
      </c>
      <c r="F222" s="8">
        <v>17800</v>
      </c>
      <c r="G222" s="8">
        <v>17850</v>
      </c>
      <c r="H222" s="8">
        <v>17900</v>
      </c>
    </row>
    <row r="223" spans="1:8" ht="42" customHeight="1" x14ac:dyDescent="0.3">
      <c r="A223" s="14" t="s">
        <v>211</v>
      </c>
      <c r="B223" s="8" t="s">
        <v>212</v>
      </c>
      <c r="C223" s="8" t="s">
        <v>50</v>
      </c>
      <c r="D223" s="8"/>
      <c r="E223" s="8"/>
      <c r="F223" s="8"/>
      <c r="G223" s="8"/>
      <c r="H223" s="8"/>
    </row>
    <row r="224" spans="1:8" ht="31.5" customHeight="1" x14ac:dyDescent="0.3">
      <c r="A224" s="14" t="s">
        <v>213</v>
      </c>
      <c r="B224" s="8" t="s">
        <v>214</v>
      </c>
      <c r="C224" s="8" t="s">
        <v>50</v>
      </c>
      <c r="D224" s="8">
        <v>358.4</v>
      </c>
      <c r="E224" s="8">
        <v>358.4</v>
      </c>
      <c r="F224" s="8">
        <v>358.4</v>
      </c>
      <c r="G224" s="8">
        <v>358.4</v>
      </c>
      <c r="H224" s="8">
        <v>358.4</v>
      </c>
    </row>
    <row r="225" spans="1:8" ht="27.75" customHeight="1" x14ac:dyDescent="0.3">
      <c r="A225" s="14" t="s">
        <v>215</v>
      </c>
      <c r="B225" s="8" t="s">
        <v>216</v>
      </c>
      <c r="C225" s="8" t="s">
        <v>50</v>
      </c>
      <c r="D225" s="8"/>
      <c r="E225" s="8"/>
      <c r="F225" s="8"/>
      <c r="G225" s="8"/>
      <c r="H225" s="8"/>
    </row>
    <row r="226" spans="1:8" ht="26.4" x14ac:dyDescent="0.3">
      <c r="A226" s="14" t="s">
        <v>217</v>
      </c>
      <c r="B226" s="8" t="s">
        <v>218</v>
      </c>
      <c r="C226" s="8" t="s">
        <v>50</v>
      </c>
      <c r="D226" s="8"/>
      <c r="E226" s="8"/>
      <c r="F226" s="8"/>
      <c r="G226" s="8"/>
      <c r="H226" s="8"/>
    </row>
    <row r="227" spans="1:8" ht="26.4" x14ac:dyDescent="0.3">
      <c r="A227" s="14" t="s">
        <v>219</v>
      </c>
      <c r="B227" s="8" t="s">
        <v>220</v>
      </c>
      <c r="C227" s="8" t="s">
        <v>50</v>
      </c>
      <c r="D227" s="8"/>
      <c r="E227" s="8"/>
      <c r="F227" s="8"/>
      <c r="G227" s="8"/>
      <c r="H227" s="8"/>
    </row>
    <row r="228" spans="1:8" ht="26.4" x14ac:dyDescent="0.3">
      <c r="A228" s="14" t="s">
        <v>14</v>
      </c>
      <c r="B228" s="8" t="s">
        <v>221</v>
      </c>
      <c r="C228" s="8" t="s">
        <v>50</v>
      </c>
      <c r="D228" s="8">
        <v>119.05</v>
      </c>
      <c r="E228" s="8">
        <v>57.6</v>
      </c>
      <c r="F228" s="8">
        <v>59.8</v>
      </c>
      <c r="G228" s="8">
        <v>60.2</v>
      </c>
      <c r="H228" s="8">
        <v>61.3</v>
      </c>
    </row>
    <row r="229" spans="1:8" ht="26.4" x14ac:dyDescent="0.3">
      <c r="A229" s="14" t="s">
        <v>128</v>
      </c>
      <c r="B229" s="8" t="s">
        <v>222</v>
      </c>
      <c r="C229" s="8" t="s">
        <v>50</v>
      </c>
      <c r="D229" s="8"/>
      <c r="E229" s="8"/>
      <c r="F229" s="8"/>
      <c r="G229" s="8"/>
      <c r="H229" s="8"/>
    </row>
    <row r="230" spans="1:8" ht="26.4" x14ac:dyDescent="0.3">
      <c r="A230" s="14" t="s">
        <v>129</v>
      </c>
      <c r="B230" s="8" t="s">
        <v>223</v>
      </c>
      <c r="C230" s="8" t="s">
        <v>50</v>
      </c>
      <c r="D230" s="8"/>
      <c r="E230" s="8"/>
      <c r="F230" s="8"/>
      <c r="G230" s="8"/>
      <c r="H230" s="8"/>
    </row>
    <row r="231" spans="1:8" ht="30" customHeight="1" x14ac:dyDescent="0.3">
      <c r="A231" s="14" t="s">
        <v>130</v>
      </c>
      <c r="B231" s="8" t="s">
        <v>224</v>
      </c>
      <c r="C231" s="8" t="s">
        <v>50</v>
      </c>
      <c r="D231" s="8"/>
      <c r="E231" s="8"/>
      <c r="F231" s="8"/>
      <c r="G231" s="8"/>
      <c r="H231" s="8"/>
    </row>
    <row r="232" spans="1:8" ht="26.4" x14ac:dyDescent="0.3">
      <c r="A232" s="14" t="s">
        <v>225</v>
      </c>
      <c r="B232" s="8" t="s">
        <v>226</v>
      </c>
      <c r="C232" s="8" t="s">
        <v>50</v>
      </c>
      <c r="D232" s="8"/>
      <c r="E232" s="8"/>
      <c r="F232" s="8"/>
      <c r="G232" s="8"/>
      <c r="H232" s="8"/>
    </row>
    <row r="233" spans="1:8" ht="26.4" x14ac:dyDescent="0.3">
      <c r="A233" s="14">
        <v>2</v>
      </c>
      <c r="B233" s="8" t="s">
        <v>227</v>
      </c>
      <c r="C233" s="9" t="s">
        <v>50</v>
      </c>
      <c r="D233" s="10">
        <v>150670</v>
      </c>
      <c r="E233" s="10">
        <v>98933</v>
      </c>
      <c r="F233" s="10">
        <v>98933</v>
      </c>
      <c r="G233" s="10">
        <v>36900</v>
      </c>
      <c r="H233" s="10">
        <v>40000</v>
      </c>
    </row>
    <row r="234" spans="1:8" ht="27.75" customHeight="1" x14ac:dyDescent="0.3">
      <c r="A234" s="14" t="s">
        <v>147</v>
      </c>
      <c r="B234" s="8" t="s">
        <v>228</v>
      </c>
      <c r="C234" s="9" t="s">
        <v>50</v>
      </c>
      <c r="D234" s="9">
        <v>12500</v>
      </c>
      <c r="E234" s="9">
        <v>12634</v>
      </c>
      <c r="F234" s="9">
        <v>12634</v>
      </c>
      <c r="G234" s="9">
        <v>12355</v>
      </c>
      <c r="H234" s="9">
        <v>12550</v>
      </c>
    </row>
    <row r="235" spans="1:8" ht="26.4" x14ac:dyDescent="0.3">
      <c r="A235" s="14" t="s">
        <v>149</v>
      </c>
      <c r="B235" s="8" t="s">
        <v>229</v>
      </c>
      <c r="C235" s="8" t="s">
        <v>50</v>
      </c>
      <c r="D235" s="9">
        <v>278.3</v>
      </c>
      <c r="E235" s="9">
        <v>267.2</v>
      </c>
      <c r="F235" s="9">
        <v>275.3</v>
      </c>
      <c r="G235" s="9">
        <v>280.39999999999998</v>
      </c>
      <c r="H235" s="9">
        <v>290.5</v>
      </c>
    </row>
    <row r="236" spans="1:8" ht="26.4" x14ac:dyDescent="0.3">
      <c r="A236" s="14" t="s">
        <v>151</v>
      </c>
      <c r="B236" s="8" t="s">
        <v>230</v>
      </c>
      <c r="C236" s="8" t="s">
        <v>50</v>
      </c>
      <c r="D236" s="9">
        <v>795</v>
      </c>
      <c r="E236" s="9">
        <v>1018</v>
      </c>
      <c r="F236" s="9">
        <v>1018</v>
      </c>
      <c r="G236" s="9">
        <v>1020</v>
      </c>
      <c r="H236" s="9">
        <v>1030</v>
      </c>
    </row>
    <row r="237" spans="1:8" ht="29.25" customHeight="1" x14ac:dyDescent="0.3">
      <c r="A237" s="14" t="s">
        <v>153</v>
      </c>
      <c r="B237" s="8" t="s">
        <v>231</v>
      </c>
      <c r="C237" s="8" t="s">
        <v>50</v>
      </c>
      <c r="D237" s="9">
        <v>9324.5499999999993</v>
      </c>
      <c r="E237" s="9">
        <v>9585.2000000000007</v>
      </c>
      <c r="F237" s="9">
        <v>9600.23</v>
      </c>
      <c r="G237" s="9">
        <v>9600.23</v>
      </c>
      <c r="H237" s="9">
        <v>9600.23</v>
      </c>
    </row>
    <row r="238" spans="1:8" ht="18" customHeight="1" x14ac:dyDescent="0.3">
      <c r="A238" s="14" t="s">
        <v>155</v>
      </c>
      <c r="B238" s="8" t="s">
        <v>232</v>
      </c>
      <c r="C238" s="8" t="s">
        <v>50</v>
      </c>
      <c r="D238" s="9">
        <v>25900</v>
      </c>
      <c r="E238" s="9">
        <v>29479</v>
      </c>
      <c r="F238" s="9">
        <v>29500</v>
      </c>
      <c r="G238" s="9">
        <v>29500</v>
      </c>
      <c r="H238" s="9">
        <v>29500</v>
      </c>
    </row>
    <row r="239" spans="1:8" ht="26.4" x14ac:dyDescent="0.3">
      <c r="A239" s="14" t="s">
        <v>157</v>
      </c>
      <c r="B239" s="8" t="s">
        <v>233</v>
      </c>
      <c r="C239" s="8" t="s">
        <v>50</v>
      </c>
      <c r="D239" s="9">
        <v>35</v>
      </c>
      <c r="E239" s="9">
        <v>40</v>
      </c>
      <c r="F239" s="9">
        <v>45</v>
      </c>
      <c r="G239" s="9">
        <v>45</v>
      </c>
      <c r="H239" s="9">
        <v>50</v>
      </c>
    </row>
    <row r="240" spans="1:8" ht="28.5" customHeight="1" x14ac:dyDescent="0.3">
      <c r="A240" s="14" t="s">
        <v>234</v>
      </c>
      <c r="B240" s="8" t="s">
        <v>235</v>
      </c>
      <c r="C240" s="8" t="s">
        <v>50</v>
      </c>
      <c r="D240" s="9">
        <v>110825</v>
      </c>
      <c r="E240" s="9">
        <v>60173</v>
      </c>
      <c r="F240" s="9">
        <v>60175</v>
      </c>
      <c r="G240" s="9">
        <v>60180</v>
      </c>
      <c r="H240" s="9">
        <v>60180</v>
      </c>
    </row>
    <row r="241" spans="1:8" ht="24.75" customHeight="1" x14ac:dyDescent="0.3">
      <c r="A241" s="14" t="s">
        <v>236</v>
      </c>
      <c r="B241" s="8" t="s">
        <v>237</v>
      </c>
      <c r="C241" s="8" t="s">
        <v>50</v>
      </c>
      <c r="D241" s="9">
        <v>221</v>
      </c>
      <c r="E241" s="9">
        <v>222</v>
      </c>
      <c r="F241" s="9">
        <v>222</v>
      </c>
      <c r="G241" s="9">
        <v>223</v>
      </c>
      <c r="H241" s="9">
        <v>223</v>
      </c>
    </row>
    <row r="242" spans="1:8" ht="26.4" x14ac:dyDescent="0.3">
      <c r="A242" s="14" t="s">
        <v>238</v>
      </c>
      <c r="B242" s="8" t="s">
        <v>239</v>
      </c>
      <c r="C242" s="8" t="s">
        <v>50</v>
      </c>
      <c r="D242" s="9">
        <v>324</v>
      </c>
      <c r="E242" s="9">
        <v>200</v>
      </c>
      <c r="F242" s="9">
        <v>250</v>
      </c>
      <c r="G242" s="9">
        <v>280</v>
      </c>
      <c r="H242" s="9">
        <v>300</v>
      </c>
    </row>
    <row r="243" spans="1:8" ht="27.75" customHeight="1" x14ac:dyDescent="0.3">
      <c r="A243" s="14" t="s">
        <v>240</v>
      </c>
      <c r="B243" s="8" t="s">
        <v>241</v>
      </c>
      <c r="C243" s="8" t="s">
        <v>50</v>
      </c>
      <c r="D243" s="9"/>
      <c r="E243" s="9"/>
      <c r="F243" s="9"/>
      <c r="G243" s="9"/>
      <c r="H243" s="9"/>
    </row>
    <row r="244" spans="1:8" ht="26.4" x14ac:dyDescent="0.3">
      <c r="A244" s="14">
        <v>3</v>
      </c>
      <c r="B244" s="8" t="s">
        <v>242</v>
      </c>
      <c r="C244" s="9" t="s">
        <v>50</v>
      </c>
      <c r="D244" s="10">
        <f>D213-D233</f>
        <v>-109122.5</v>
      </c>
      <c r="E244" s="10">
        <f>E213-E233</f>
        <v>-592.80000000000291</v>
      </c>
      <c r="F244" s="10">
        <f>F213-F233</f>
        <v>-56302.8</v>
      </c>
      <c r="G244" s="10">
        <f>G213-G233</f>
        <v>5820.4000000000015</v>
      </c>
      <c r="H244" s="10">
        <f>H213-H233</f>
        <v>3215.5999999999985</v>
      </c>
    </row>
    <row r="245" spans="1:8" ht="26.4" x14ac:dyDescent="0.3">
      <c r="A245" s="14" t="s">
        <v>34</v>
      </c>
      <c r="B245" s="8" t="s">
        <v>243</v>
      </c>
      <c r="C245" s="8" t="s">
        <v>50</v>
      </c>
      <c r="D245" s="8"/>
      <c r="E245" s="8"/>
      <c r="F245" s="8"/>
      <c r="G245" s="8"/>
      <c r="H245" s="8"/>
    </row>
    <row r="246" spans="1:8" ht="43.5" customHeight="1" x14ac:dyDescent="0.35">
      <c r="A246" s="53"/>
      <c r="B246" s="53"/>
      <c r="C246" s="53"/>
      <c r="D246" s="53"/>
      <c r="E246" s="53"/>
      <c r="F246" s="53"/>
      <c r="G246" s="53"/>
      <c r="H246" s="53"/>
    </row>
    <row r="247" spans="1:8" ht="15.75" customHeight="1" x14ac:dyDescent="0.3">
      <c r="A247" s="47" t="s">
        <v>0</v>
      </c>
      <c r="B247" s="47" t="s">
        <v>1</v>
      </c>
      <c r="C247" s="47" t="s">
        <v>2</v>
      </c>
      <c r="D247" s="5" t="s">
        <v>3</v>
      </c>
      <c r="E247" s="5" t="s">
        <v>4</v>
      </c>
      <c r="F247" s="47" t="s">
        <v>5</v>
      </c>
      <c r="G247" s="47"/>
      <c r="H247" s="47"/>
    </row>
    <row r="248" spans="1:8" ht="24" customHeight="1" x14ac:dyDescent="0.3">
      <c r="A248" s="47"/>
      <c r="B248" s="47"/>
      <c r="C248" s="47"/>
      <c r="D248" s="6">
        <v>2019</v>
      </c>
      <c r="E248" s="5">
        <v>2020</v>
      </c>
      <c r="F248" s="6">
        <v>2021</v>
      </c>
      <c r="G248" s="6">
        <v>2022</v>
      </c>
      <c r="H248" s="6">
        <v>2023</v>
      </c>
    </row>
    <row r="249" spans="1:8" x14ac:dyDescent="0.3">
      <c r="A249" s="16" t="s">
        <v>244</v>
      </c>
      <c r="B249" s="47" t="s">
        <v>245</v>
      </c>
      <c r="C249" s="47"/>
      <c r="D249" s="47"/>
      <c r="E249" s="47"/>
      <c r="F249" s="47"/>
      <c r="G249" s="47"/>
      <c r="H249" s="47"/>
    </row>
    <row r="250" spans="1:8" ht="32.25" customHeight="1" x14ac:dyDescent="0.3">
      <c r="A250" s="14">
        <v>1</v>
      </c>
      <c r="B250" s="8" t="s">
        <v>246</v>
      </c>
      <c r="C250" s="8"/>
      <c r="D250" s="15"/>
      <c r="E250" s="15"/>
      <c r="F250" s="15"/>
      <c r="G250" s="15"/>
      <c r="H250" s="15"/>
    </row>
    <row r="251" spans="1:8" x14ac:dyDescent="0.3">
      <c r="A251" s="51" t="s">
        <v>12</v>
      </c>
      <c r="B251" s="52" t="s">
        <v>247</v>
      </c>
      <c r="C251" s="9" t="s">
        <v>248</v>
      </c>
      <c r="D251" s="15"/>
      <c r="E251" s="15"/>
      <c r="F251" s="15"/>
      <c r="G251" s="15"/>
      <c r="H251" s="15"/>
    </row>
    <row r="252" spans="1:8" x14ac:dyDescent="0.3">
      <c r="A252" s="51"/>
      <c r="B252" s="52"/>
      <c r="C252" s="9" t="s">
        <v>249</v>
      </c>
      <c r="D252" s="43" t="s">
        <v>298</v>
      </c>
      <c r="E252" s="43" t="s">
        <v>298</v>
      </c>
      <c r="F252" s="43" t="s">
        <v>298</v>
      </c>
      <c r="G252" s="43" t="s">
        <v>298</v>
      </c>
      <c r="H252" s="43" t="s">
        <v>298</v>
      </c>
    </row>
    <row r="253" spans="1:8" x14ac:dyDescent="0.3">
      <c r="A253" s="51" t="s">
        <v>14</v>
      </c>
      <c r="B253" s="52" t="s">
        <v>250</v>
      </c>
      <c r="C253" s="9" t="s">
        <v>248</v>
      </c>
      <c r="D253" s="15"/>
      <c r="E253" s="15"/>
      <c r="F253" s="15"/>
      <c r="G253" s="15"/>
      <c r="H253" s="15"/>
    </row>
    <row r="254" spans="1:8" x14ac:dyDescent="0.3">
      <c r="A254" s="51"/>
      <c r="B254" s="52"/>
      <c r="C254" s="9" t="s">
        <v>249</v>
      </c>
      <c r="D254" s="43" t="s">
        <v>299</v>
      </c>
      <c r="E254" s="43" t="s">
        <v>299</v>
      </c>
      <c r="F254" s="43" t="s">
        <v>299</v>
      </c>
      <c r="G254" s="43" t="s">
        <v>299</v>
      </c>
      <c r="H254" s="43" t="s">
        <v>299</v>
      </c>
    </row>
    <row r="255" spans="1:8" ht="14.25" customHeight="1" x14ac:dyDescent="0.3">
      <c r="A255" s="48" t="s">
        <v>17</v>
      </c>
      <c r="B255" s="49" t="s">
        <v>251</v>
      </c>
      <c r="C255" s="9" t="s">
        <v>248</v>
      </c>
      <c r="D255" s="42"/>
      <c r="E255" s="42"/>
      <c r="F255" s="42"/>
      <c r="G255" s="42"/>
      <c r="H255" s="42"/>
    </row>
    <row r="256" spans="1:8" ht="14.25" customHeight="1" x14ac:dyDescent="0.3">
      <c r="A256" s="48"/>
      <c r="B256" s="49"/>
      <c r="C256" s="9" t="s">
        <v>252</v>
      </c>
      <c r="D256" s="42" t="s">
        <v>300</v>
      </c>
      <c r="E256" s="42" t="s">
        <v>300</v>
      </c>
      <c r="F256" s="42" t="s">
        <v>300</v>
      </c>
      <c r="G256" s="42" t="s">
        <v>300</v>
      </c>
      <c r="H256" s="42" t="s">
        <v>300</v>
      </c>
    </row>
    <row r="257" spans="1:9" ht="15.75" customHeight="1" x14ac:dyDescent="0.3">
      <c r="A257" s="48" t="s">
        <v>253</v>
      </c>
      <c r="B257" s="49" t="s">
        <v>254</v>
      </c>
      <c r="C257" s="9" t="s">
        <v>248</v>
      </c>
      <c r="D257" s="15"/>
      <c r="E257" s="15"/>
      <c r="F257" s="15"/>
      <c r="G257" s="15"/>
      <c r="H257" s="15"/>
    </row>
    <row r="258" spans="1:9" ht="26.4" x14ac:dyDescent="0.3">
      <c r="A258" s="48"/>
      <c r="B258" s="49"/>
      <c r="C258" s="9" t="s">
        <v>255</v>
      </c>
      <c r="D258" s="42" t="s">
        <v>301</v>
      </c>
      <c r="E258" s="42" t="s">
        <v>302</v>
      </c>
      <c r="F258" s="42" t="s">
        <v>303</v>
      </c>
      <c r="G258" s="42" t="s">
        <v>304</v>
      </c>
      <c r="H258" s="42" t="s">
        <v>305</v>
      </c>
    </row>
    <row r="259" spans="1:9" ht="18" customHeight="1" x14ac:dyDescent="0.3">
      <c r="A259" s="14" t="s">
        <v>256</v>
      </c>
      <c r="B259" s="8" t="s">
        <v>257</v>
      </c>
      <c r="C259" s="8" t="s">
        <v>36</v>
      </c>
      <c r="D259" s="15">
        <v>10</v>
      </c>
      <c r="E259" s="15">
        <v>10</v>
      </c>
      <c r="F259" s="15">
        <v>10</v>
      </c>
      <c r="G259" s="15">
        <v>10</v>
      </c>
      <c r="H259" s="15">
        <v>10</v>
      </c>
    </row>
    <row r="260" spans="1:9" ht="15.75" customHeight="1" x14ac:dyDescent="0.3">
      <c r="A260" s="14" t="s">
        <v>258</v>
      </c>
      <c r="B260" s="8" t="s">
        <v>259</v>
      </c>
      <c r="C260" s="8" t="s">
        <v>36</v>
      </c>
      <c r="D260" s="15"/>
      <c r="E260" s="15"/>
      <c r="F260" s="15"/>
      <c r="G260" s="15"/>
      <c r="H260" s="15"/>
    </row>
    <row r="261" spans="1:9" ht="29.25" customHeight="1" x14ac:dyDescent="0.3">
      <c r="A261" s="14">
        <v>2</v>
      </c>
      <c r="B261" s="8" t="s">
        <v>260</v>
      </c>
      <c r="C261" s="8" t="s">
        <v>9</v>
      </c>
      <c r="D261" s="15">
        <v>120</v>
      </c>
      <c r="E261" s="15">
        <v>120</v>
      </c>
      <c r="F261" s="15">
        <v>120</v>
      </c>
      <c r="G261" s="15">
        <v>120</v>
      </c>
      <c r="H261" s="15">
        <v>120</v>
      </c>
    </row>
    <row r="262" spans="1:9" ht="21.75" customHeight="1" x14ac:dyDescent="0.3">
      <c r="A262" s="14">
        <v>3</v>
      </c>
      <c r="B262" s="8" t="s">
        <v>261</v>
      </c>
      <c r="C262" s="8" t="s">
        <v>9</v>
      </c>
      <c r="D262" s="12">
        <v>260</v>
      </c>
      <c r="E262" s="12">
        <v>270</v>
      </c>
      <c r="F262" s="12">
        <v>280</v>
      </c>
      <c r="G262" s="12">
        <v>290</v>
      </c>
      <c r="H262" s="12">
        <v>300</v>
      </c>
    </row>
    <row r="263" spans="1:9" x14ac:dyDescent="0.3">
      <c r="A263" s="38" t="s">
        <v>65</v>
      </c>
      <c r="B263" s="25" t="s">
        <v>262</v>
      </c>
      <c r="C263" s="8" t="s">
        <v>9</v>
      </c>
      <c r="D263" s="12"/>
      <c r="E263" s="12"/>
      <c r="F263" s="12"/>
      <c r="G263" s="12"/>
      <c r="H263" s="12"/>
    </row>
    <row r="264" spans="1:9" x14ac:dyDescent="0.3">
      <c r="A264" s="38" t="s">
        <v>67</v>
      </c>
      <c r="B264" s="25" t="s">
        <v>263</v>
      </c>
      <c r="C264" s="8" t="s">
        <v>9</v>
      </c>
      <c r="D264" s="12"/>
      <c r="E264" s="12"/>
      <c r="F264" s="12"/>
      <c r="G264" s="12"/>
      <c r="H264" s="12"/>
    </row>
    <row r="265" spans="1:9" x14ac:dyDescent="0.3">
      <c r="A265" s="38" t="s">
        <v>69</v>
      </c>
      <c r="B265" s="25" t="s">
        <v>264</v>
      </c>
      <c r="C265" s="8" t="s">
        <v>9</v>
      </c>
      <c r="D265" s="12"/>
      <c r="E265" s="12"/>
      <c r="F265" s="12"/>
      <c r="G265" s="12"/>
      <c r="H265" s="12"/>
    </row>
    <row r="266" spans="1:9" x14ac:dyDescent="0.3">
      <c r="A266" s="38" t="s">
        <v>71</v>
      </c>
      <c r="B266" s="25" t="s">
        <v>265</v>
      </c>
      <c r="C266" s="8" t="s">
        <v>9</v>
      </c>
      <c r="D266" s="12"/>
      <c r="E266" s="12"/>
      <c r="F266" s="12"/>
      <c r="G266" s="12"/>
      <c r="H266" s="12"/>
    </row>
    <row r="267" spans="1:9" x14ac:dyDescent="0.3">
      <c r="A267" s="38">
        <v>4</v>
      </c>
      <c r="B267" s="25" t="s">
        <v>266</v>
      </c>
      <c r="C267" s="8" t="s">
        <v>9</v>
      </c>
      <c r="D267" s="12">
        <f>D268+D269</f>
        <v>0</v>
      </c>
      <c r="E267" s="12">
        <f t="shared" ref="E267:H267" si="13">E268+E269</f>
        <v>0</v>
      </c>
      <c r="F267" s="12">
        <f t="shared" si="13"/>
        <v>0</v>
      </c>
      <c r="G267" s="12">
        <f t="shared" si="13"/>
        <v>0</v>
      </c>
      <c r="H267" s="12">
        <f t="shared" si="13"/>
        <v>0</v>
      </c>
    </row>
    <row r="268" spans="1:9" ht="15" customHeight="1" x14ac:dyDescent="0.3">
      <c r="A268" s="38" t="s">
        <v>267</v>
      </c>
      <c r="B268" s="25" t="s">
        <v>264</v>
      </c>
      <c r="C268" s="8" t="s">
        <v>9</v>
      </c>
      <c r="D268" s="12"/>
      <c r="E268" s="12"/>
      <c r="F268" s="12"/>
      <c r="G268" s="12"/>
      <c r="H268" s="12"/>
    </row>
    <row r="269" spans="1:9" ht="15" customHeight="1" x14ac:dyDescent="0.3">
      <c r="A269" s="38" t="s">
        <v>268</v>
      </c>
      <c r="B269" s="25" t="s">
        <v>269</v>
      </c>
      <c r="C269" s="8" t="s">
        <v>9</v>
      </c>
      <c r="D269" s="15"/>
      <c r="E269" s="15"/>
      <c r="F269" s="15"/>
      <c r="G269" s="15"/>
      <c r="H269" s="15"/>
    </row>
    <row r="270" spans="1:9" ht="18.75" customHeight="1" x14ac:dyDescent="0.3">
      <c r="A270" s="38">
        <v>5</v>
      </c>
      <c r="B270" s="25" t="s">
        <v>270</v>
      </c>
      <c r="C270" s="8"/>
      <c r="D270" s="15"/>
      <c r="E270" s="15"/>
      <c r="F270" s="15"/>
      <c r="G270" s="15"/>
      <c r="H270" s="15"/>
    </row>
    <row r="271" spans="1:9" ht="26.4" x14ac:dyDescent="0.3">
      <c r="A271" s="38" t="s">
        <v>39</v>
      </c>
      <c r="B271" s="25" t="s">
        <v>271</v>
      </c>
      <c r="C271" s="8" t="s">
        <v>272</v>
      </c>
      <c r="D271" s="44">
        <v>7.0000000000000001E-3</v>
      </c>
      <c r="E271" s="44">
        <v>7.0000000000000001E-3</v>
      </c>
      <c r="F271" s="44">
        <v>7.0000000000000001E-3</v>
      </c>
      <c r="G271" s="44">
        <v>7.0000000000000001E-3</v>
      </c>
      <c r="H271" s="44">
        <v>7.0000000000000001E-3</v>
      </c>
      <c r="I271" s="1"/>
    </row>
    <row r="272" spans="1:9" ht="39.6" x14ac:dyDescent="0.3">
      <c r="A272" s="38" t="s">
        <v>41</v>
      </c>
      <c r="B272" s="25" t="s">
        <v>273</v>
      </c>
      <c r="C272" s="8" t="s">
        <v>274</v>
      </c>
      <c r="D272" s="44">
        <v>2.3E-2</v>
      </c>
      <c r="E272" s="44">
        <v>2.3E-2</v>
      </c>
      <c r="F272" s="44">
        <v>2.4E-2</v>
      </c>
      <c r="G272" s="44">
        <v>2.5000000000000001E-2</v>
      </c>
      <c r="H272" s="44">
        <v>2.5000000000000001E-2</v>
      </c>
      <c r="I272" s="1"/>
    </row>
    <row r="273" spans="1:8" ht="39.6" x14ac:dyDescent="0.3">
      <c r="A273" s="38" t="s">
        <v>275</v>
      </c>
      <c r="B273" s="25" t="s">
        <v>276</v>
      </c>
      <c r="C273" s="8" t="s">
        <v>274</v>
      </c>
      <c r="D273" s="44">
        <v>2.3E-2</v>
      </c>
      <c r="E273" s="44">
        <v>2.3E-2</v>
      </c>
      <c r="F273" s="44">
        <v>2.4E-2</v>
      </c>
      <c r="G273" s="44">
        <v>2.5000000000000001E-2</v>
      </c>
      <c r="H273" s="44">
        <v>2.5000000000000001E-2</v>
      </c>
    </row>
    <row r="274" spans="1:8" ht="26.4" x14ac:dyDescent="0.3">
      <c r="A274" s="38" t="s">
        <v>277</v>
      </c>
      <c r="B274" s="25" t="s">
        <v>278</v>
      </c>
      <c r="C274" s="8" t="s">
        <v>279</v>
      </c>
      <c r="D274" s="43">
        <v>2E-3</v>
      </c>
      <c r="E274" s="43">
        <v>2E-3</v>
      </c>
      <c r="F274" s="43">
        <v>2E-3</v>
      </c>
      <c r="G274" s="43">
        <v>2E-3</v>
      </c>
      <c r="H274" s="43">
        <v>2E-3</v>
      </c>
    </row>
    <row r="275" spans="1:8" ht="26.4" x14ac:dyDescent="0.3">
      <c r="A275" s="38" t="s">
        <v>280</v>
      </c>
      <c r="B275" s="25" t="s">
        <v>281</v>
      </c>
      <c r="C275" s="8" t="s">
        <v>279</v>
      </c>
      <c r="D275" s="15"/>
      <c r="E275" s="15"/>
      <c r="F275" s="15"/>
      <c r="G275" s="15"/>
      <c r="H275" s="15"/>
    </row>
    <row r="276" spans="1:8" ht="39.6" x14ac:dyDescent="0.3">
      <c r="A276" s="14" t="s">
        <v>282</v>
      </c>
      <c r="B276" s="8" t="s">
        <v>283</v>
      </c>
      <c r="C276" s="8" t="s">
        <v>284</v>
      </c>
      <c r="D276" s="15"/>
      <c r="E276" s="15"/>
      <c r="F276" s="15"/>
      <c r="G276" s="15"/>
      <c r="H276" s="15"/>
    </row>
    <row r="277" spans="1:8" ht="26.4" x14ac:dyDescent="0.3">
      <c r="A277" s="14" t="s">
        <v>285</v>
      </c>
      <c r="B277" s="8" t="s">
        <v>286</v>
      </c>
      <c r="C277" s="8" t="s">
        <v>287</v>
      </c>
      <c r="D277" s="43">
        <v>1.0000000000000001E-5</v>
      </c>
      <c r="E277" s="43">
        <v>1.0000000000000001E-5</v>
      </c>
      <c r="F277" s="43">
        <v>1.0000000000000001E-5</v>
      </c>
      <c r="G277" s="43">
        <v>1.0000000000000001E-5</v>
      </c>
      <c r="H277" s="43">
        <v>1.0000000000000001E-5</v>
      </c>
    </row>
    <row r="278" spans="1:8" ht="26.4" x14ac:dyDescent="0.3">
      <c r="A278" s="14" t="s">
        <v>288</v>
      </c>
      <c r="B278" s="8" t="s">
        <v>289</v>
      </c>
      <c r="C278" s="8" t="s">
        <v>287</v>
      </c>
      <c r="D278" s="43">
        <v>1.0000000000000001E-5</v>
      </c>
      <c r="E278" s="43">
        <v>1.0000000000000001E-5</v>
      </c>
      <c r="F278" s="43">
        <v>1.0000000000000001E-5</v>
      </c>
      <c r="G278" s="43">
        <v>1.0000000000000001E-5</v>
      </c>
      <c r="H278" s="43">
        <v>1.0000000000000001E-5</v>
      </c>
    </row>
    <row r="279" spans="1:8" ht="39.6" x14ac:dyDescent="0.3">
      <c r="A279" s="14" t="s">
        <v>290</v>
      </c>
      <c r="B279" s="8" t="s">
        <v>291</v>
      </c>
      <c r="C279" s="8" t="s">
        <v>292</v>
      </c>
      <c r="D279" s="43">
        <v>0.12</v>
      </c>
      <c r="E279" s="43">
        <v>0.12</v>
      </c>
      <c r="F279" s="43">
        <v>0.12</v>
      </c>
      <c r="G279" s="43">
        <v>0.12</v>
      </c>
      <c r="H279" s="43">
        <v>0.12</v>
      </c>
    </row>
    <row r="280" spans="1:8" ht="52.5" customHeight="1" x14ac:dyDescent="0.3">
      <c r="A280" s="14">
        <v>6</v>
      </c>
      <c r="B280" s="8" t="s">
        <v>293</v>
      </c>
      <c r="C280" s="8" t="s">
        <v>294</v>
      </c>
      <c r="D280" s="8">
        <v>100</v>
      </c>
      <c r="E280" s="8">
        <v>100</v>
      </c>
      <c r="F280" s="8">
        <v>100</v>
      </c>
      <c r="G280" s="8">
        <v>100</v>
      </c>
      <c r="H280" s="8">
        <v>100</v>
      </c>
    </row>
    <row r="281" spans="1:8" ht="16.5" customHeight="1" x14ac:dyDescent="0.3"/>
    <row r="282" spans="1:8" ht="43.5" customHeight="1" x14ac:dyDescent="0.3">
      <c r="A282" s="50" t="s">
        <v>295</v>
      </c>
      <c r="B282" s="50"/>
      <c r="C282" s="50"/>
      <c r="D282" s="50"/>
      <c r="E282" s="50"/>
      <c r="F282" s="50"/>
      <c r="G282" s="50"/>
      <c r="H282" s="50"/>
    </row>
    <row r="283" spans="1:8" ht="42.75" customHeight="1" x14ac:dyDescent="0.3">
      <c r="A283" s="50" t="s">
        <v>296</v>
      </c>
      <c r="B283" s="50"/>
      <c r="C283" s="50"/>
      <c r="D283" s="50"/>
      <c r="E283" s="50"/>
      <c r="F283" s="50"/>
      <c r="G283" s="50"/>
      <c r="H283" s="50"/>
    </row>
    <row r="284" spans="1:8" x14ac:dyDescent="0.3">
      <c r="A284" s="3"/>
      <c r="B284" s="4"/>
      <c r="C284" s="4"/>
      <c r="D284" s="4"/>
      <c r="E284" s="4"/>
      <c r="F284" s="4"/>
      <c r="G284" s="4"/>
      <c r="H284" s="4"/>
    </row>
  </sheetData>
  <mergeCells count="120">
    <mergeCell ref="B156:H156"/>
    <mergeCell ref="B169:H169"/>
    <mergeCell ref="B195:H195"/>
    <mergeCell ref="B205:H205"/>
    <mergeCell ref="B212:H212"/>
    <mergeCell ref="A5:A6"/>
    <mergeCell ref="B5:B6"/>
    <mergeCell ref="C5:C6"/>
    <mergeCell ref="F5:H5"/>
    <mergeCell ref="A40:A42"/>
    <mergeCell ref="A43:A45"/>
    <mergeCell ref="B25:H25"/>
    <mergeCell ref="A46:A48"/>
    <mergeCell ref="B49:H49"/>
    <mergeCell ref="A50:A52"/>
    <mergeCell ref="A36:H36"/>
    <mergeCell ref="A37:A38"/>
    <mergeCell ref="B37:B38"/>
    <mergeCell ref="C37:C38"/>
    <mergeCell ref="F37:H37"/>
    <mergeCell ref="B39:H39"/>
    <mergeCell ref="A71:A73"/>
    <mergeCell ref="A74:A76"/>
    <mergeCell ref="A77:A79"/>
    <mergeCell ref="A3:H3"/>
    <mergeCell ref="A2:H2"/>
    <mergeCell ref="A1:H1"/>
    <mergeCell ref="A8:A9"/>
    <mergeCell ref="A10:A11"/>
    <mergeCell ref="A12:A13"/>
    <mergeCell ref="A22:H22"/>
    <mergeCell ref="A23:A24"/>
    <mergeCell ref="B23:B24"/>
    <mergeCell ref="C23:C24"/>
    <mergeCell ref="B7:H7"/>
    <mergeCell ref="F23:H23"/>
    <mergeCell ref="A80:A82"/>
    <mergeCell ref="A83:A85"/>
    <mergeCell ref="A86:A88"/>
    <mergeCell ref="A53:A55"/>
    <mergeCell ref="A56:A58"/>
    <mergeCell ref="A59:A61"/>
    <mergeCell ref="A62:A64"/>
    <mergeCell ref="A65:A67"/>
    <mergeCell ref="A68:A70"/>
    <mergeCell ref="A107:A109"/>
    <mergeCell ref="A110:A112"/>
    <mergeCell ref="A113:A115"/>
    <mergeCell ref="A116:A118"/>
    <mergeCell ref="A119:A121"/>
    <mergeCell ref="A122:A124"/>
    <mergeCell ref="A89:A91"/>
    <mergeCell ref="A92:A94"/>
    <mergeCell ref="A95:A97"/>
    <mergeCell ref="A98:A100"/>
    <mergeCell ref="A101:A103"/>
    <mergeCell ref="A104:A106"/>
    <mergeCell ref="A132:A134"/>
    <mergeCell ref="A135:A137"/>
    <mergeCell ref="A138:A139"/>
    <mergeCell ref="A140:A141"/>
    <mergeCell ref="A142:A143"/>
    <mergeCell ref="A125:A127"/>
    <mergeCell ref="A128:H128"/>
    <mergeCell ref="A129:A130"/>
    <mergeCell ref="B129:B130"/>
    <mergeCell ref="C129:C130"/>
    <mergeCell ref="F129:H129"/>
    <mergeCell ref="B131:H131"/>
    <mergeCell ref="A154:A155"/>
    <mergeCell ref="B154:B155"/>
    <mergeCell ref="C154:C155"/>
    <mergeCell ref="A144:A146"/>
    <mergeCell ref="A147:A148"/>
    <mergeCell ref="A149:A150"/>
    <mergeCell ref="A151:A152"/>
    <mergeCell ref="A153:H153"/>
    <mergeCell ref="F154:H154"/>
    <mergeCell ref="A170:A172"/>
    <mergeCell ref="A184:A185"/>
    <mergeCell ref="A192:H192"/>
    <mergeCell ref="A193:A194"/>
    <mergeCell ref="B193:B194"/>
    <mergeCell ref="C193:C194"/>
    <mergeCell ref="A157:A159"/>
    <mergeCell ref="A160:A162"/>
    <mergeCell ref="A163:A165"/>
    <mergeCell ref="A166:H166"/>
    <mergeCell ref="A167:A168"/>
    <mergeCell ref="B167:B168"/>
    <mergeCell ref="C167:C168"/>
    <mergeCell ref="F167:H167"/>
    <mergeCell ref="F193:H193"/>
    <mergeCell ref="A202:H202"/>
    <mergeCell ref="A203:A204"/>
    <mergeCell ref="B203:B204"/>
    <mergeCell ref="C203:C204"/>
    <mergeCell ref="A196:A198"/>
    <mergeCell ref="A246:H246"/>
    <mergeCell ref="A247:A248"/>
    <mergeCell ref="B247:B248"/>
    <mergeCell ref="C247:C248"/>
    <mergeCell ref="A209:H209"/>
    <mergeCell ref="A210:A211"/>
    <mergeCell ref="B210:B211"/>
    <mergeCell ref="C210:C211"/>
    <mergeCell ref="F203:H203"/>
    <mergeCell ref="F210:H210"/>
    <mergeCell ref="F247:H247"/>
    <mergeCell ref="B249:H249"/>
    <mergeCell ref="A257:A258"/>
    <mergeCell ref="B257:B258"/>
    <mergeCell ref="A282:H282"/>
    <mergeCell ref="A283:H283"/>
    <mergeCell ref="A251:A252"/>
    <mergeCell ref="B251:B252"/>
    <mergeCell ref="A253:A254"/>
    <mergeCell ref="B253:B254"/>
    <mergeCell ref="A255:A256"/>
    <mergeCell ref="B255:B256"/>
  </mergeCells>
  <hyperlinks>
    <hyperlink ref="B42" location="_ftn1" display="_ftn1"/>
    <hyperlink ref="B44" location="_ftn2" display="_ftn2"/>
    <hyperlink ref="A282" location="_ftnref1" display="_ftnref1"/>
    <hyperlink ref="A283" location="_ftnref2" display="_ftnref2"/>
  </hyperlinks>
  <pageMargins left="0.25" right="0.25" top="0.75" bottom="0.75" header="0.3" footer="0.3"/>
  <pageSetup paperSize="9" scale="60" fitToHeight="0" orientation="portrait" r:id="rId1"/>
  <rowBreaks count="9" manualBreakCount="9">
    <brk id="21" max="16383" man="1"/>
    <brk id="35" max="16383" man="1"/>
    <brk id="127" max="16383" man="1"/>
    <brk id="152" max="16383" man="1"/>
    <brk id="165" max="16383" man="1"/>
    <brk id="191" max="16383" man="1"/>
    <brk id="201" max="16383" man="1"/>
    <brk id="208" max="16383" man="1"/>
    <brk id="2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Форма целиком</vt:lpstr>
      <vt:lpstr>'Форма целиком'!_ftn1</vt:lpstr>
      <vt:lpstr>'Форма целиком'!_ftn2</vt:lpstr>
      <vt:lpstr>'Форма целиком'!_ftnref1</vt:lpstr>
      <vt:lpstr>'Форма целиком'!_ftnref2</vt:lpstr>
      <vt:lpstr>'Форма целиком'!_ftnref3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Вячеславовна Дмитриева</dc:creator>
  <cp:lastModifiedBy>Бухгалтер</cp:lastModifiedBy>
  <cp:lastPrinted>2020-11-11T07:30:34Z</cp:lastPrinted>
  <dcterms:created xsi:type="dcterms:W3CDTF">2017-07-11T11:25:59Z</dcterms:created>
  <dcterms:modified xsi:type="dcterms:W3CDTF">2020-11-11T07:30:38Z</dcterms:modified>
</cp:coreProperties>
</file>